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CCB6" lockStructure="1"/>
  <bookViews>
    <workbookView xWindow="210" yWindow="135" windowWidth="11910" windowHeight="6030" tabRatio="712"/>
  </bookViews>
  <sheets>
    <sheet name="Instructions" sheetId="10" r:id="rId1"/>
    <sheet name="Contact Information" sheetId="3" r:id="rId2"/>
    <sheet name="Gateway PC" sheetId="2" r:id="rId3"/>
    <sheet name="ChemStation Agilent Instruments" sheetId="11" r:id="rId4"/>
    <sheet name="Distributed Agilent Instruments" sheetId="12" r:id="rId5"/>
    <sheet name="Distributed Waters Instruments" sheetId="13" r:id="rId6"/>
    <sheet name="User Defined Systems" sheetId="15" r:id="rId7"/>
    <sheet name="Installation Summary" sheetId="9" r:id="rId8"/>
  </sheets>
  <definedNames>
    <definedName name="Connect">#REF!</definedName>
    <definedName name="HPLCType">'Distributed Waters Instruments'!$AH$9:$AH$12</definedName>
    <definedName name="Instruments">'ChemStation Agilent Instruments'!$Z$6:$AA$21</definedName>
    <definedName name="InstrumentType">#REF!</definedName>
    <definedName name="Lists">#REF!</definedName>
    <definedName name="manufacturer">'User Defined Systems'!$AB$6:$AB$22</definedName>
    <definedName name="_xlnm.Print_Area" localSheetId="3">'ChemStation Agilent Instruments'!$A$1</definedName>
    <definedName name="_xlnm.Print_Area" localSheetId="1">'Contact Information'!$B$5:$E$55</definedName>
    <definedName name="_xlnm.Print_Area" localSheetId="2">'Gateway PC'!$B$5:$E$51</definedName>
    <definedName name="_xlnm.Print_Area" localSheetId="7">'Installation Summary'!$B$1:$CN$33</definedName>
    <definedName name="rowone">#REF!</definedName>
    <definedName name="systemtype">'User Defined Systems'!$AA$6:$AA$14</definedName>
  </definedNames>
  <calcPr calcId="145621"/>
</workbook>
</file>

<file path=xl/calcChain.xml><?xml version="1.0" encoding="utf-8"?>
<calcChain xmlns="http://schemas.openxmlformats.org/spreadsheetml/2006/main">
  <c r="BX31" i="9" l="1"/>
  <c r="BU31" i="9"/>
  <c r="BX30" i="9"/>
  <c r="BW30" i="9"/>
  <c r="BV30" i="9"/>
  <c r="BU30" i="9"/>
  <c r="BX29" i="9"/>
  <c r="BW29" i="9"/>
  <c r="BV29" i="9"/>
  <c r="BU29" i="9"/>
  <c r="BX28" i="9"/>
  <c r="BW28" i="9"/>
  <c r="BV28" i="9"/>
  <c r="BU28" i="9"/>
  <c r="BX27" i="9"/>
  <c r="BW27" i="9"/>
  <c r="BV27" i="9"/>
  <c r="BU27" i="9"/>
  <c r="BX26" i="9"/>
  <c r="BW26" i="9"/>
  <c r="BV26" i="9"/>
  <c r="BU26" i="9"/>
  <c r="BX25" i="9"/>
  <c r="BW25" i="9"/>
  <c r="BV25" i="9"/>
  <c r="BU25" i="9"/>
  <c r="BX24" i="9"/>
  <c r="BW24" i="9"/>
  <c r="BV24" i="9"/>
  <c r="BU24" i="9"/>
  <c r="BX23" i="9"/>
  <c r="BW23" i="9"/>
  <c r="BV23" i="9"/>
  <c r="BU23" i="9"/>
  <c r="BX22" i="9"/>
  <c r="BW22" i="9"/>
  <c r="BV22" i="9"/>
  <c r="BU22" i="9"/>
  <c r="BX21" i="9"/>
  <c r="BW21" i="9"/>
  <c r="BV21" i="9"/>
  <c r="BU21" i="9"/>
  <c r="BX20" i="9"/>
  <c r="BW20" i="9"/>
  <c r="BV20" i="9"/>
  <c r="BU20" i="9"/>
  <c r="BX19" i="9"/>
  <c r="BW19" i="9"/>
  <c r="BV19" i="9"/>
  <c r="BU19" i="9"/>
  <c r="BX18" i="9"/>
  <c r="BW18" i="9"/>
  <c r="BV18" i="9"/>
  <c r="BU18" i="9"/>
  <c r="BX17" i="9"/>
  <c r="BW17" i="9"/>
  <c r="BV17" i="9"/>
  <c r="BU17" i="9"/>
  <c r="BX16" i="9"/>
  <c r="BW16" i="9"/>
  <c r="BV16" i="9"/>
  <c r="BU16" i="9"/>
  <c r="BX15" i="9"/>
  <c r="BW15" i="9"/>
  <c r="BV15" i="9"/>
  <c r="BU15" i="9"/>
  <c r="BX14" i="9"/>
  <c r="BW14" i="9"/>
  <c r="BV14" i="9"/>
  <c r="BU14" i="9"/>
  <c r="BX13" i="9"/>
  <c r="BW13" i="9"/>
  <c r="BV13" i="9"/>
  <c r="BU13" i="9"/>
  <c r="BX12" i="9"/>
  <c r="BW12" i="9"/>
  <c r="BV12" i="9"/>
  <c r="BU12" i="9"/>
  <c r="BX11" i="9"/>
  <c r="BW11" i="9"/>
  <c r="BV11" i="9"/>
  <c r="BU11" i="9"/>
  <c r="BX10" i="9"/>
  <c r="BW10" i="9"/>
  <c r="BV10" i="9"/>
  <c r="BU10" i="9"/>
  <c r="BX9" i="9"/>
  <c r="BW9" i="9"/>
  <c r="BV9" i="9"/>
  <c r="BU9" i="9"/>
  <c r="BX8" i="9"/>
  <c r="BW8" i="9"/>
  <c r="BV8" i="9"/>
  <c r="BU8" i="9"/>
  <c r="BX7" i="9"/>
  <c r="BW7" i="9"/>
  <c r="BV7" i="9"/>
  <c r="BU7" i="9"/>
  <c r="BX6" i="9"/>
  <c r="BW6" i="9"/>
  <c r="BV6" i="9"/>
  <c r="BU6" i="9"/>
  <c r="BX5" i="9"/>
  <c r="BW5" i="9"/>
  <c r="BV5" i="9"/>
  <c r="BU5" i="9"/>
  <c r="BX4" i="9"/>
  <c r="BP33" i="9"/>
  <c r="AB6" i="12"/>
  <c r="AD11" i="12"/>
  <c r="BI31" i="9"/>
  <c r="BI30" i="9"/>
  <c r="BF30" i="9"/>
  <c r="BE30" i="9"/>
  <c r="BD30" i="9"/>
  <c r="BI29" i="9"/>
  <c r="BF29" i="9"/>
  <c r="BE29" i="9"/>
  <c r="BD29" i="9"/>
  <c r="BI28" i="9"/>
  <c r="BF28" i="9"/>
  <c r="BE28" i="9"/>
  <c r="BD28" i="9"/>
  <c r="BI27" i="9"/>
  <c r="BF27" i="9"/>
  <c r="BE27" i="9"/>
  <c r="BD27" i="9"/>
  <c r="BI26" i="9"/>
  <c r="BF26" i="9"/>
  <c r="BE26" i="9"/>
  <c r="BD26" i="9"/>
  <c r="BI25" i="9"/>
  <c r="BF25" i="9"/>
  <c r="BE25" i="9"/>
  <c r="BD25" i="9"/>
  <c r="BI24" i="9"/>
  <c r="BF24" i="9"/>
  <c r="BE24" i="9"/>
  <c r="BD24" i="9"/>
  <c r="BI23" i="9"/>
  <c r="BF23" i="9"/>
  <c r="BE23" i="9"/>
  <c r="BD23" i="9"/>
  <c r="BI22" i="9"/>
  <c r="BF22" i="9"/>
  <c r="BE22" i="9"/>
  <c r="BD22" i="9"/>
  <c r="BI21" i="9"/>
  <c r="BF21" i="9"/>
  <c r="BE21" i="9"/>
  <c r="BD21" i="9"/>
  <c r="BI20" i="9"/>
  <c r="BF20" i="9"/>
  <c r="BE20" i="9"/>
  <c r="BD20" i="9"/>
  <c r="BI19" i="9"/>
  <c r="BF19" i="9"/>
  <c r="BE19" i="9"/>
  <c r="BD19" i="9"/>
  <c r="BI18" i="9"/>
  <c r="BF18" i="9"/>
  <c r="BE18" i="9"/>
  <c r="BD18" i="9"/>
  <c r="BI17" i="9"/>
  <c r="BF17" i="9"/>
  <c r="BE17" i="9"/>
  <c r="BD17" i="9"/>
  <c r="BI16" i="9"/>
  <c r="BF16" i="9"/>
  <c r="BE16" i="9"/>
  <c r="BD16" i="9"/>
  <c r="BI15" i="9"/>
  <c r="BF15" i="9"/>
  <c r="BE15" i="9"/>
  <c r="BD15" i="9"/>
  <c r="BI14" i="9"/>
  <c r="BF14" i="9"/>
  <c r="BE14" i="9"/>
  <c r="BD14" i="9"/>
  <c r="BI13" i="9"/>
  <c r="BF13" i="9"/>
  <c r="BE13" i="9"/>
  <c r="BD13" i="9"/>
  <c r="BI12" i="9"/>
  <c r="BF12" i="9"/>
  <c r="BE12" i="9"/>
  <c r="BD12" i="9"/>
  <c r="BI11" i="9"/>
  <c r="BF11" i="9"/>
  <c r="BE11" i="9"/>
  <c r="BD11" i="9"/>
  <c r="BI10" i="9"/>
  <c r="BF10" i="9"/>
  <c r="BE10" i="9"/>
  <c r="BD10" i="9"/>
  <c r="BI9" i="9"/>
  <c r="BF9" i="9"/>
  <c r="BE9" i="9"/>
  <c r="BD9" i="9"/>
  <c r="BI8" i="9"/>
  <c r="BF8" i="9"/>
  <c r="BE8" i="9"/>
  <c r="BD8" i="9"/>
  <c r="BI7" i="9"/>
  <c r="BF7" i="9"/>
  <c r="BE7" i="9"/>
  <c r="BD7" i="9"/>
  <c r="BI6" i="9"/>
  <c r="BF6" i="9"/>
  <c r="BE6" i="9"/>
  <c r="BD6" i="9"/>
  <c r="BI5" i="9"/>
  <c r="BF5" i="9"/>
  <c r="BE5" i="9"/>
  <c r="BD5" i="9"/>
  <c r="AZ31" i="9"/>
  <c r="AJ65" i="15"/>
  <c r="AG65" i="15"/>
  <c r="AF65" i="15"/>
  <c r="AE65" i="15"/>
  <c r="AJ64" i="15"/>
  <c r="AG64" i="15"/>
  <c r="AF64" i="15"/>
  <c r="AE64" i="15"/>
  <c r="AJ63" i="15"/>
  <c r="AG63" i="15"/>
  <c r="AF63" i="15"/>
  <c r="AE63" i="15"/>
  <c r="AJ62" i="15"/>
  <c r="AG62" i="15"/>
  <c r="AF62" i="15"/>
  <c r="AE62" i="15"/>
  <c r="AJ61" i="15"/>
  <c r="AG61" i="15"/>
  <c r="AF61" i="15"/>
  <c r="AE61" i="15"/>
  <c r="AJ60" i="15"/>
  <c r="AG60" i="15"/>
  <c r="AF60" i="15"/>
  <c r="AE60" i="15"/>
  <c r="AJ59" i="15"/>
  <c r="AG59" i="15"/>
  <c r="AF59" i="15"/>
  <c r="AE59" i="15"/>
  <c r="AJ58" i="15"/>
  <c r="AG58" i="15"/>
  <c r="AF58" i="15"/>
  <c r="AE58" i="15"/>
  <c r="AJ57" i="15"/>
  <c r="AG57" i="15"/>
  <c r="AF57" i="15"/>
  <c r="AE57" i="15"/>
  <c r="AJ56" i="15"/>
  <c r="AG56" i="15"/>
  <c r="AF56" i="15"/>
  <c r="AE56" i="15"/>
  <c r="AE65" i="13"/>
  <c r="AE64" i="13"/>
  <c r="AE63" i="13"/>
  <c r="AE62" i="13"/>
  <c r="AE61" i="13"/>
  <c r="AE60" i="13"/>
  <c r="AE59" i="13"/>
  <c r="AE58" i="13"/>
  <c r="AE57" i="13"/>
  <c r="AE56" i="13"/>
  <c r="AE55" i="13"/>
  <c r="AE54" i="13"/>
  <c r="AE53" i="13"/>
  <c r="AE52" i="13"/>
  <c r="AE51" i="13"/>
  <c r="AE50" i="13"/>
  <c r="AE49" i="13"/>
  <c r="AE48" i="13"/>
  <c r="AE47" i="13"/>
  <c r="AE46" i="13"/>
  <c r="AE45" i="13"/>
  <c r="AE44" i="13"/>
  <c r="AE43" i="13"/>
  <c r="AE42" i="13"/>
  <c r="AE41" i="13"/>
  <c r="AE40" i="13"/>
  <c r="AE39" i="13"/>
  <c r="AE38" i="13"/>
  <c r="AE37" i="13"/>
  <c r="AE36" i="13"/>
  <c r="AE35" i="13"/>
  <c r="AE34" i="13"/>
  <c r="AE33" i="13"/>
  <c r="AE32" i="13"/>
  <c r="AE31" i="13"/>
  <c r="AE30" i="13"/>
  <c r="AE29" i="13"/>
  <c r="AE28" i="13"/>
  <c r="AE27" i="13"/>
  <c r="AE26" i="13"/>
  <c r="AE25" i="13"/>
  <c r="AE24" i="13"/>
  <c r="AE23" i="13"/>
  <c r="AE22" i="13"/>
  <c r="AE21" i="13"/>
  <c r="AE20" i="13"/>
  <c r="AE19" i="13"/>
  <c r="AE18" i="13"/>
  <c r="AE17" i="13"/>
  <c r="AE16" i="13"/>
  <c r="AE15" i="13"/>
  <c r="AE14" i="13"/>
  <c r="AE13" i="13"/>
  <c r="AE12" i="13"/>
  <c r="AE11" i="13"/>
  <c r="AE10" i="13"/>
  <c r="B1" i="9"/>
  <c r="AP12" i="13"/>
  <c r="AP13" i="13"/>
  <c r="AP11" i="13"/>
  <c r="D14" i="9" s="1"/>
  <c r="AP10" i="13"/>
  <c r="D13" i="9" s="1"/>
  <c r="I9" i="9" s="1"/>
  <c r="CF94" i="9"/>
  <c r="CE94" i="9"/>
  <c r="CM31" i="9" s="1"/>
  <c r="CD94" i="9"/>
  <c r="CL31" i="9" s="1"/>
  <c r="CB94" i="9"/>
  <c r="CJ31" i="9" s="1"/>
  <c r="CF93" i="9"/>
  <c r="CN30" i="9" s="1"/>
  <c r="CE93" i="9"/>
  <c r="CM30" i="9" s="1"/>
  <c r="CD93" i="9"/>
  <c r="CL30" i="9" s="1"/>
  <c r="CB93" i="9"/>
  <c r="CJ30" i="9" s="1"/>
  <c r="CF92" i="9"/>
  <c r="CN29" i="9" s="1"/>
  <c r="CE92" i="9"/>
  <c r="CD92" i="9"/>
  <c r="CB92" i="9"/>
  <c r="CJ29" i="9" s="1"/>
  <c r="CF91" i="9"/>
  <c r="CN28" i="9" s="1"/>
  <c r="CE91" i="9"/>
  <c r="CD91" i="9"/>
  <c r="CL28" i="9" s="1"/>
  <c r="CB91" i="9"/>
  <c r="CJ28" i="9" s="1"/>
  <c r="CF90" i="9"/>
  <c r="CN27" i="9" s="1"/>
  <c r="CE90" i="9"/>
  <c r="CM27" i="9" s="1"/>
  <c r="CD90" i="9"/>
  <c r="CL27" i="9" s="1"/>
  <c r="CB90" i="9"/>
  <c r="CJ27" i="9" s="1"/>
  <c r="CF89" i="9"/>
  <c r="CN26" i="9" s="1"/>
  <c r="CE89" i="9"/>
  <c r="CM26" i="9" s="1"/>
  <c r="CD89" i="9"/>
  <c r="CB89" i="9"/>
  <c r="CJ26" i="9" s="1"/>
  <c r="CN31" i="9"/>
  <c r="CM29" i="9"/>
  <c r="CL29" i="9"/>
  <c r="CM28" i="9"/>
  <c r="CL26" i="9"/>
  <c r="BP97" i="9"/>
  <c r="BN97" i="9"/>
  <c r="BV31" i="9" s="1"/>
  <c r="BM97" i="9"/>
  <c r="BP96" i="9"/>
  <c r="BN96" i="9"/>
  <c r="BM96" i="9"/>
  <c r="BP95" i="9"/>
  <c r="BN95" i="9"/>
  <c r="BM95" i="9"/>
  <c r="BP94" i="9"/>
  <c r="BN94" i="9"/>
  <c r="BM94" i="9"/>
  <c r="BP93" i="9"/>
  <c r="BN93" i="9"/>
  <c r="BM93" i="9"/>
  <c r="BP92" i="9"/>
  <c r="BN92" i="9"/>
  <c r="BM92" i="9"/>
  <c r="D15" i="9" l="1"/>
  <c r="CC89" i="9"/>
  <c r="CK26" i="9" s="1"/>
  <c r="B60" i="13"/>
  <c r="AA9" i="13"/>
  <c r="AB9" i="13"/>
  <c r="CC90" i="9" l="1"/>
  <c r="CK27" i="9" s="1"/>
  <c r="AB65" i="13"/>
  <c r="AB64" i="13"/>
  <c r="AB63" i="13"/>
  <c r="AB62" i="13"/>
  <c r="AB61" i="13"/>
  <c r="AB60" i="13"/>
  <c r="AB59" i="13"/>
  <c r="AB58" i="13"/>
  <c r="AB57" i="13"/>
  <c r="AB56" i="13"/>
  <c r="AB55" i="13"/>
  <c r="AB54" i="13"/>
  <c r="AB53" i="13"/>
  <c r="AB52" i="13"/>
  <c r="AB51" i="13"/>
  <c r="AB50" i="13"/>
  <c r="AB49" i="13"/>
  <c r="AB48" i="13"/>
  <c r="AB47" i="13"/>
  <c r="AB46" i="13"/>
  <c r="AB45" i="13"/>
  <c r="AB44" i="13"/>
  <c r="AB43" i="13"/>
  <c r="AB42" i="13"/>
  <c r="AB41" i="13"/>
  <c r="AB40" i="13"/>
  <c r="AB39" i="13"/>
  <c r="AB38" i="13"/>
  <c r="AB37" i="13"/>
  <c r="AB36" i="13"/>
  <c r="AB35" i="13"/>
  <c r="AB34" i="13"/>
  <c r="AB33" i="13"/>
  <c r="AB32" i="13"/>
  <c r="AB31" i="13"/>
  <c r="AB30" i="13"/>
  <c r="AB29" i="13"/>
  <c r="AB28" i="13"/>
  <c r="AB27" i="13"/>
  <c r="AB26" i="13"/>
  <c r="AB25" i="13"/>
  <c r="AB24" i="13"/>
  <c r="AB23" i="13"/>
  <c r="AB22" i="13"/>
  <c r="AB21" i="13"/>
  <c r="AB20" i="13"/>
  <c r="AB19" i="13"/>
  <c r="AB18" i="13"/>
  <c r="AB17" i="13"/>
  <c r="AB16" i="13"/>
  <c r="AB15" i="13"/>
  <c r="AB14" i="13"/>
  <c r="AB13" i="13"/>
  <c r="AB12" i="13"/>
  <c r="AB11" i="13"/>
  <c r="AD65" i="13"/>
  <c r="AD64" i="13"/>
  <c r="AD63" i="13"/>
  <c r="AD62" i="13"/>
  <c r="AD61" i="13"/>
  <c r="AD60" i="13"/>
  <c r="AD59" i="13"/>
  <c r="AD58" i="13"/>
  <c r="AD57" i="13"/>
  <c r="AD56" i="13"/>
  <c r="AD55" i="13"/>
  <c r="AD54" i="13"/>
  <c r="AD53" i="13"/>
  <c r="AD52" i="13"/>
  <c r="AD51" i="13"/>
  <c r="AD50" i="13"/>
  <c r="AD49" i="13"/>
  <c r="AD48" i="13"/>
  <c r="AD47" i="13"/>
  <c r="AD46" i="13"/>
  <c r="AD45" i="13"/>
  <c r="AD44" i="13"/>
  <c r="AD43" i="13"/>
  <c r="AD42" i="13"/>
  <c r="AD41" i="13"/>
  <c r="AD40" i="13"/>
  <c r="AD39" i="13"/>
  <c r="AD38" i="13"/>
  <c r="AD37" i="13"/>
  <c r="AD36" i="13"/>
  <c r="AD35" i="13"/>
  <c r="AD34" i="13"/>
  <c r="AD33" i="13"/>
  <c r="AD32" i="13"/>
  <c r="AD31" i="13"/>
  <c r="AD30" i="13"/>
  <c r="AD29" i="13"/>
  <c r="AD28" i="13"/>
  <c r="AD27" i="13"/>
  <c r="AD26" i="13"/>
  <c r="AD25" i="13"/>
  <c r="AD24" i="13"/>
  <c r="AD23" i="13"/>
  <c r="AD22" i="13"/>
  <c r="AD21" i="13"/>
  <c r="AD20" i="13"/>
  <c r="AD19" i="13"/>
  <c r="AD18" i="13"/>
  <c r="AD17" i="13"/>
  <c r="AD16" i="13"/>
  <c r="AD15" i="13"/>
  <c r="AD14" i="13"/>
  <c r="AD13" i="13"/>
  <c r="AD12" i="13"/>
  <c r="AB10" i="13"/>
  <c r="AJ65" i="13"/>
  <c r="AJ64" i="13"/>
  <c r="AJ63" i="13"/>
  <c r="AJ62" i="13"/>
  <c r="AJ61" i="13"/>
  <c r="AJ60" i="13"/>
  <c r="AJ59" i="13"/>
  <c r="AJ58" i="13"/>
  <c r="AJ57" i="13"/>
  <c r="AJ56" i="13"/>
  <c r="AJ55" i="13"/>
  <c r="AJ54" i="13"/>
  <c r="AJ53" i="13"/>
  <c r="AJ52" i="13"/>
  <c r="AJ51" i="13"/>
  <c r="AJ50" i="13"/>
  <c r="AJ49" i="13"/>
  <c r="AJ48" i="13"/>
  <c r="AJ47" i="13"/>
  <c r="AJ46" i="13"/>
  <c r="AJ45" i="13"/>
  <c r="AJ44" i="13"/>
  <c r="AJ43" i="13"/>
  <c r="AJ42" i="13"/>
  <c r="AJ41" i="13"/>
  <c r="AJ40" i="13"/>
  <c r="AJ39" i="13"/>
  <c r="AJ38" i="13"/>
  <c r="AJ37" i="13"/>
  <c r="AJ36" i="13"/>
  <c r="AJ35" i="13"/>
  <c r="AJ34" i="13"/>
  <c r="AJ33" i="13"/>
  <c r="AJ32" i="13"/>
  <c r="AJ31" i="13"/>
  <c r="AJ30" i="13"/>
  <c r="AJ29" i="13"/>
  <c r="AJ28" i="13"/>
  <c r="AJ27" i="13"/>
  <c r="AJ26" i="13"/>
  <c r="AJ25" i="13"/>
  <c r="AJ24" i="13"/>
  <c r="AJ23" i="13"/>
  <c r="AJ22" i="13"/>
  <c r="AJ21" i="13"/>
  <c r="AJ20" i="13"/>
  <c r="AJ19" i="13"/>
  <c r="AJ18" i="13"/>
  <c r="AJ17" i="13"/>
  <c r="AJ16" i="13"/>
  <c r="AJ15" i="13"/>
  <c r="AJ14" i="13"/>
  <c r="AJ13" i="13"/>
  <c r="AJ12" i="13"/>
  <c r="AJ11" i="13"/>
  <c r="AJ10" i="13"/>
  <c r="AG11" i="13"/>
  <c r="AD11" i="13" s="1"/>
  <c r="AG10" i="13"/>
  <c r="AD10" i="13" s="1"/>
  <c r="CC91" i="9" l="1"/>
  <c r="CK28" i="9" s="1"/>
  <c r="BA55" i="11"/>
  <c r="BA54" i="11"/>
  <c r="BA53" i="11"/>
  <c r="BA52" i="11"/>
  <c r="BA51" i="11"/>
  <c r="BA50" i="11"/>
  <c r="BA49" i="11"/>
  <c r="BA48" i="11"/>
  <c r="BA47" i="11"/>
  <c r="BA46" i="11"/>
  <c r="BA45" i="11"/>
  <c r="BA44" i="11"/>
  <c r="BA43" i="11"/>
  <c r="BA42" i="11"/>
  <c r="BA41" i="11"/>
  <c r="BA40" i="11"/>
  <c r="BA39" i="11"/>
  <c r="BA38" i="11"/>
  <c r="BA37" i="11"/>
  <c r="BA36" i="11"/>
  <c r="BA35" i="11"/>
  <c r="BA34" i="11"/>
  <c r="BA33" i="11"/>
  <c r="BA32" i="11"/>
  <c r="BA31" i="11"/>
  <c r="BA30" i="11"/>
  <c r="BA29" i="11"/>
  <c r="BA28" i="11"/>
  <c r="BA27" i="11"/>
  <c r="BA26" i="11"/>
  <c r="BA25" i="11"/>
  <c r="BA24" i="11"/>
  <c r="BA23" i="11"/>
  <c r="BA22" i="11"/>
  <c r="BA21" i="11"/>
  <c r="BA20" i="11"/>
  <c r="BA19" i="11"/>
  <c r="BA18" i="11"/>
  <c r="BA17" i="11"/>
  <c r="BA16" i="11"/>
  <c r="BA15" i="11"/>
  <c r="BA14" i="11"/>
  <c r="BA13" i="11"/>
  <c r="BA12" i="11"/>
  <c r="BA11" i="11"/>
  <c r="BA10" i="11"/>
  <c r="BA9" i="11"/>
  <c r="BA8" i="11"/>
  <c r="BA7" i="11"/>
  <c r="BA6" i="11"/>
  <c r="CC92" i="9" l="1"/>
  <c r="CK29" i="9" s="1"/>
  <c r="A1" i="15"/>
  <c r="AJ55" i="15"/>
  <c r="AJ54" i="15"/>
  <c r="AJ53" i="15"/>
  <c r="AJ52" i="15"/>
  <c r="AJ51" i="15"/>
  <c r="AJ50" i="15"/>
  <c r="AJ49" i="15"/>
  <c r="AJ48" i="15"/>
  <c r="AJ47" i="15"/>
  <c r="AJ46" i="15"/>
  <c r="AJ45" i="15"/>
  <c r="AJ44" i="15"/>
  <c r="AJ43" i="15"/>
  <c r="AJ42" i="15"/>
  <c r="AJ41" i="15"/>
  <c r="AJ40" i="15"/>
  <c r="AJ39" i="15"/>
  <c r="AJ38" i="15"/>
  <c r="AJ37" i="15"/>
  <c r="AJ36" i="15"/>
  <c r="AJ35" i="15"/>
  <c r="AJ34" i="15"/>
  <c r="AJ33" i="15"/>
  <c r="AJ32" i="15"/>
  <c r="AJ31" i="15"/>
  <c r="AJ30" i="15"/>
  <c r="AJ29" i="15"/>
  <c r="AJ28" i="15"/>
  <c r="AJ27" i="15"/>
  <c r="AJ26" i="15"/>
  <c r="AJ25" i="15"/>
  <c r="AJ24" i="15"/>
  <c r="AJ23" i="15"/>
  <c r="AJ22" i="15"/>
  <c r="AJ21" i="15"/>
  <c r="AJ20" i="15"/>
  <c r="AJ19" i="15"/>
  <c r="AJ18" i="15"/>
  <c r="AJ17" i="15"/>
  <c r="AJ16" i="15"/>
  <c r="AJ15" i="15"/>
  <c r="AJ14" i="15"/>
  <c r="AJ13" i="15"/>
  <c r="AJ12" i="15"/>
  <c r="AJ11" i="15"/>
  <c r="AJ10" i="15"/>
  <c r="AJ9" i="15"/>
  <c r="AJ8" i="15"/>
  <c r="AJ7" i="15"/>
  <c r="AJ6" i="15"/>
  <c r="AI6" i="15" s="1"/>
  <c r="AG55" i="15"/>
  <c r="AF55" i="15"/>
  <c r="AE55" i="15"/>
  <c r="AG54" i="15"/>
  <c r="AF54" i="15"/>
  <c r="AE54" i="15"/>
  <c r="AG53" i="15"/>
  <c r="AF53" i="15"/>
  <c r="AE53" i="15"/>
  <c r="AG52" i="15"/>
  <c r="AF52" i="15"/>
  <c r="AE52" i="15"/>
  <c r="AG51" i="15"/>
  <c r="AF51" i="15"/>
  <c r="AE51" i="15"/>
  <c r="AG50" i="15"/>
  <c r="AF50" i="15"/>
  <c r="AE50" i="15"/>
  <c r="AG49" i="15"/>
  <c r="AF49" i="15"/>
  <c r="AE49" i="15"/>
  <c r="AG48" i="15"/>
  <c r="AF48" i="15"/>
  <c r="AE48" i="15"/>
  <c r="AG47" i="15"/>
  <c r="AF47" i="15"/>
  <c r="AE47" i="15"/>
  <c r="AG46" i="15"/>
  <c r="AF46" i="15"/>
  <c r="AE46" i="15"/>
  <c r="AG45" i="15"/>
  <c r="AF45" i="15"/>
  <c r="AE45" i="15"/>
  <c r="AG44" i="15"/>
  <c r="AF44" i="15"/>
  <c r="AE44" i="15"/>
  <c r="AG43" i="15"/>
  <c r="AF43" i="15"/>
  <c r="AE43" i="15"/>
  <c r="AG42" i="15"/>
  <c r="AF42" i="15"/>
  <c r="AE42" i="15"/>
  <c r="AG41" i="15"/>
  <c r="AF41" i="15"/>
  <c r="AE41" i="15"/>
  <c r="AG40" i="15"/>
  <c r="AF40" i="15"/>
  <c r="AE40" i="15"/>
  <c r="AG39" i="15"/>
  <c r="AF39" i="15"/>
  <c r="AE39" i="15"/>
  <c r="AG38" i="15"/>
  <c r="AF38" i="15"/>
  <c r="AE38" i="15"/>
  <c r="AG37" i="15"/>
  <c r="AF37" i="15"/>
  <c r="AE37" i="15"/>
  <c r="AG36" i="15"/>
  <c r="AF36" i="15"/>
  <c r="AE36" i="15"/>
  <c r="AG35" i="15"/>
  <c r="AF35" i="15"/>
  <c r="AE35" i="15"/>
  <c r="AG34" i="15"/>
  <c r="AF34" i="15"/>
  <c r="AE34" i="15"/>
  <c r="AG33" i="15"/>
  <c r="AF33" i="15"/>
  <c r="AE33" i="15"/>
  <c r="AG32" i="15"/>
  <c r="AF32" i="15"/>
  <c r="AE32" i="15"/>
  <c r="AG31" i="15"/>
  <c r="AF31" i="15"/>
  <c r="AE31" i="15"/>
  <c r="AG30" i="15"/>
  <c r="AF30" i="15"/>
  <c r="AE30" i="15"/>
  <c r="AG29" i="15"/>
  <c r="AF29" i="15"/>
  <c r="AE29" i="15"/>
  <c r="AG28" i="15"/>
  <c r="AF28" i="15"/>
  <c r="AE28" i="15"/>
  <c r="AG27" i="15"/>
  <c r="AF27" i="15"/>
  <c r="AE27" i="15"/>
  <c r="AG26" i="15"/>
  <c r="AF26" i="15"/>
  <c r="AE26" i="15"/>
  <c r="AG25" i="15"/>
  <c r="AF25" i="15"/>
  <c r="AE25" i="15"/>
  <c r="AG24" i="15"/>
  <c r="AF24" i="15"/>
  <c r="AE24" i="15"/>
  <c r="AG23" i="15"/>
  <c r="AF23" i="15"/>
  <c r="AE23" i="15"/>
  <c r="AG22" i="15"/>
  <c r="AF22" i="15"/>
  <c r="AE22" i="15"/>
  <c r="AG21" i="15"/>
  <c r="AF21" i="15"/>
  <c r="AE21" i="15"/>
  <c r="AG20" i="15"/>
  <c r="AF20" i="15"/>
  <c r="AE20" i="15"/>
  <c r="AG19" i="15"/>
  <c r="AF19" i="15"/>
  <c r="AE19" i="15"/>
  <c r="AG18" i="15"/>
  <c r="AF18" i="15"/>
  <c r="AE18" i="15"/>
  <c r="AG17" i="15"/>
  <c r="AF17" i="15"/>
  <c r="AE17" i="15"/>
  <c r="AG16" i="15"/>
  <c r="AF16" i="15"/>
  <c r="AE16" i="15"/>
  <c r="AG15" i="15"/>
  <c r="AF15" i="15"/>
  <c r="AE15" i="15"/>
  <c r="AG14" i="15"/>
  <c r="AF14" i="15"/>
  <c r="AE14" i="15"/>
  <c r="AG13" i="15"/>
  <c r="AF13" i="15"/>
  <c r="AE13" i="15"/>
  <c r="AG12" i="15"/>
  <c r="AF12" i="15"/>
  <c r="AE12" i="15"/>
  <c r="AG11" i="15"/>
  <c r="AF11" i="15"/>
  <c r="AE11" i="15"/>
  <c r="AG10" i="15"/>
  <c r="AF10" i="15"/>
  <c r="AE10" i="15"/>
  <c r="AG9" i="15"/>
  <c r="AF9" i="15"/>
  <c r="AE9" i="15"/>
  <c r="AG8" i="15"/>
  <c r="AF8" i="15"/>
  <c r="AE8" i="15"/>
  <c r="AG7" i="15"/>
  <c r="AF7" i="15"/>
  <c r="AE7" i="15"/>
  <c r="AG6" i="15"/>
  <c r="AF6" i="15"/>
  <c r="AE6" i="15"/>
  <c r="CF88" i="9"/>
  <c r="CN25" i="9" s="1"/>
  <c r="CE88" i="9"/>
  <c r="CM25" i="9" s="1"/>
  <c r="CD88" i="9"/>
  <c r="CL25" i="9" s="1"/>
  <c r="CC88" i="9"/>
  <c r="CK25" i="9" s="1"/>
  <c r="CB88" i="9"/>
  <c r="CJ25" i="9" s="1"/>
  <c r="CF87" i="9"/>
  <c r="CN24" i="9" s="1"/>
  <c r="CE87" i="9"/>
  <c r="CM24" i="9" s="1"/>
  <c r="CD87" i="9"/>
  <c r="CL24" i="9" s="1"/>
  <c r="CC87" i="9"/>
  <c r="CK24" i="9" s="1"/>
  <c r="CB87" i="9"/>
  <c r="CJ24" i="9" s="1"/>
  <c r="CF86" i="9"/>
  <c r="CN23" i="9" s="1"/>
  <c r="CE86" i="9"/>
  <c r="CM23" i="9" s="1"/>
  <c r="CD86" i="9"/>
  <c r="CL23" i="9" s="1"/>
  <c r="CC86" i="9"/>
  <c r="CK23" i="9" s="1"/>
  <c r="CB86" i="9"/>
  <c r="CJ23" i="9" s="1"/>
  <c r="CF85" i="9"/>
  <c r="CN22" i="9" s="1"/>
  <c r="CE85" i="9"/>
  <c r="CM22" i="9" s="1"/>
  <c r="CD85" i="9"/>
  <c r="CL22" i="9" s="1"/>
  <c r="CC85" i="9"/>
  <c r="CK22" i="9" s="1"/>
  <c r="CB85" i="9"/>
  <c r="CJ22" i="9" s="1"/>
  <c r="CF84" i="9"/>
  <c r="CN21" i="9" s="1"/>
  <c r="CE84" i="9"/>
  <c r="CM21" i="9" s="1"/>
  <c r="CD84" i="9"/>
  <c r="CL21" i="9" s="1"/>
  <c r="CC84" i="9"/>
  <c r="CK21" i="9" s="1"/>
  <c r="CB84" i="9"/>
  <c r="CJ21" i="9" s="1"/>
  <c r="CF83" i="9"/>
  <c r="CN20" i="9" s="1"/>
  <c r="CE83" i="9"/>
  <c r="CM20" i="9" s="1"/>
  <c r="CD83" i="9"/>
  <c r="CL20" i="9" s="1"/>
  <c r="CC83" i="9"/>
  <c r="CK20" i="9" s="1"/>
  <c r="CB83" i="9"/>
  <c r="CJ20" i="9" s="1"/>
  <c r="CF82" i="9"/>
  <c r="CN19" i="9" s="1"/>
  <c r="CE82" i="9"/>
  <c r="CM19" i="9" s="1"/>
  <c r="CD82" i="9"/>
  <c r="CL19" i="9" s="1"/>
  <c r="CC82" i="9"/>
  <c r="CK19" i="9" s="1"/>
  <c r="CB82" i="9"/>
  <c r="CJ19" i="9" s="1"/>
  <c r="CF81" i="9"/>
  <c r="CN18" i="9" s="1"/>
  <c r="CE81" i="9"/>
  <c r="CM18" i="9" s="1"/>
  <c r="CD81" i="9"/>
  <c r="CL18" i="9" s="1"/>
  <c r="CC81" i="9"/>
  <c r="CK18" i="9" s="1"/>
  <c r="CB81" i="9"/>
  <c r="CJ18" i="9" s="1"/>
  <c r="CF80" i="9"/>
  <c r="CN17" i="9" s="1"/>
  <c r="CE80" i="9"/>
  <c r="CM17" i="9" s="1"/>
  <c r="CD80" i="9"/>
  <c r="CL17" i="9" s="1"/>
  <c r="CC80" i="9"/>
  <c r="CK17" i="9" s="1"/>
  <c r="CB80" i="9"/>
  <c r="CJ17" i="9" s="1"/>
  <c r="CF79" i="9"/>
  <c r="CN16" i="9" s="1"/>
  <c r="CE79" i="9"/>
  <c r="CM16" i="9" s="1"/>
  <c r="CD79" i="9"/>
  <c r="CL16" i="9" s="1"/>
  <c r="CC79" i="9"/>
  <c r="CK16" i="9" s="1"/>
  <c r="CB79" i="9"/>
  <c r="CJ16" i="9" s="1"/>
  <c r="CF78" i="9"/>
  <c r="CN15" i="9" s="1"/>
  <c r="CE78" i="9"/>
  <c r="CM15" i="9" s="1"/>
  <c r="CD78" i="9"/>
  <c r="CL15" i="9" s="1"/>
  <c r="CC78" i="9"/>
  <c r="CK15" i="9" s="1"/>
  <c r="CB78" i="9"/>
  <c r="CJ15" i="9" s="1"/>
  <c r="CF77" i="9"/>
  <c r="CN14" i="9" s="1"/>
  <c r="CE77" i="9"/>
  <c r="CM14" i="9" s="1"/>
  <c r="CD77" i="9"/>
  <c r="CL14" i="9" s="1"/>
  <c r="CC77" i="9"/>
  <c r="CK14" i="9" s="1"/>
  <c r="CB77" i="9"/>
  <c r="CJ14" i="9" s="1"/>
  <c r="CF76" i="9"/>
  <c r="CN13" i="9" s="1"/>
  <c r="CE76" i="9"/>
  <c r="CM13" i="9" s="1"/>
  <c r="CD76" i="9"/>
  <c r="CL13" i="9" s="1"/>
  <c r="CC76" i="9"/>
  <c r="CK13" i="9" s="1"/>
  <c r="CB76" i="9"/>
  <c r="CJ13" i="9" s="1"/>
  <c r="CF75" i="9"/>
  <c r="CN12" i="9" s="1"/>
  <c r="CE75" i="9"/>
  <c r="CM12" i="9" s="1"/>
  <c r="CD75" i="9"/>
  <c r="CL12" i="9" s="1"/>
  <c r="CC75" i="9"/>
  <c r="CK12" i="9" s="1"/>
  <c r="CB75" i="9"/>
  <c r="CJ12" i="9" s="1"/>
  <c r="CF74" i="9"/>
  <c r="CN11" i="9" s="1"/>
  <c r="CE74" i="9"/>
  <c r="CM11" i="9" s="1"/>
  <c r="CD74" i="9"/>
  <c r="CL11" i="9" s="1"/>
  <c r="CC74" i="9"/>
  <c r="CK11" i="9" s="1"/>
  <c r="CB74" i="9"/>
  <c r="CJ11" i="9" s="1"/>
  <c r="CF73" i="9"/>
  <c r="CN10" i="9" s="1"/>
  <c r="CE73" i="9"/>
  <c r="CM10" i="9" s="1"/>
  <c r="CD73" i="9"/>
  <c r="CL10" i="9" s="1"/>
  <c r="CC73" i="9"/>
  <c r="CK10" i="9" s="1"/>
  <c r="CB73" i="9"/>
  <c r="CJ10" i="9" s="1"/>
  <c r="CF72" i="9"/>
  <c r="CN9" i="9" s="1"/>
  <c r="CE72" i="9"/>
  <c r="CM9" i="9" s="1"/>
  <c r="CD72" i="9"/>
  <c r="CL9" i="9" s="1"/>
  <c r="CC72" i="9"/>
  <c r="CK9" i="9" s="1"/>
  <c r="CB72" i="9"/>
  <c r="CJ9" i="9" s="1"/>
  <c r="CF71" i="9"/>
  <c r="CN8" i="9" s="1"/>
  <c r="CE71" i="9"/>
  <c r="CM8" i="9" s="1"/>
  <c r="CD71" i="9"/>
  <c r="CL8" i="9" s="1"/>
  <c r="CC71" i="9"/>
  <c r="CK8" i="9" s="1"/>
  <c r="CB71" i="9"/>
  <c r="CJ8" i="9" s="1"/>
  <c r="CF70" i="9"/>
  <c r="CN7" i="9" s="1"/>
  <c r="CE70" i="9"/>
  <c r="CM7" i="9" s="1"/>
  <c r="CD70" i="9"/>
  <c r="CL7" i="9" s="1"/>
  <c r="CC70" i="9"/>
  <c r="CK7" i="9" s="1"/>
  <c r="CB70" i="9"/>
  <c r="CJ7" i="9" s="1"/>
  <c r="CF69" i="9"/>
  <c r="CN6" i="9" s="1"/>
  <c r="CE69" i="9"/>
  <c r="CM6" i="9" s="1"/>
  <c r="CD69" i="9"/>
  <c r="CL6" i="9" s="1"/>
  <c r="CC69" i="9"/>
  <c r="CK6" i="9" s="1"/>
  <c r="CB69" i="9"/>
  <c r="CJ6" i="9" s="1"/>
  <c r="CF68" i="9"/>
  <c r="CN5" i="9" s="1"/>
  <c r="CE68" i="9"/>
  <c r="CM5" i="9" s="1"/>
  <c r="CD68" i="9"/>
  <c r="CL5" i="9" s="1"/>
  <c r="CC68" i="9"/>
  <c r="CK5" i="9" s="1"/>
  <c r="CB68" i="9"/>
  <c r="CJ5" i="9" s="1"/>
  <c r="CF67" i="9"/>
  <c r="CN4" i="9" s="1"/>
  <c r="CE67" i="9"/>
  <c r="CM4" i="9" s="1"/>
  <c r="CD67" i="9"/>
  <c r="CL4" i="9" s="1"/>
  <c r="CC67" i="9"/>
  <c r="CK4" i="9" s="1"/>
  <c r="CB67" i="9"/>
  <c r="CJ4" i="9" s="1"/>
  <c r="CF66" i="9"/>
  <c r="CF31" i="9" s="1"/>
  <c r="CE66" i="9"/>
  <c r="CE31" i="9" s="1"/>
  <c r="CD66" i="9"/>
  <c r="CD31" i="9" s="1"/>
  <c r="CC66" i="9"/>
  <c r="CC31" i="9" s="1"/>
  <c r="CB66" i="9"/>
  <c r="CB31" i="9" s="1"/>
  <c r="CF65" i="9"/>
  <c r="CF30" i="9" s="1"/>
  <c r="CE65" i="9"/>
  <c r="CE30" i="9" s="1"/>
  <c r="CD65" i="9"/>
  <c r="CD30" i="9" s="1"/>
  <c r="CC65" i="9"/>
  <c r="CC30" i="9" s="1"/>
  <c r="CB65" i="9"/>
  <c r="CB30" i="9" s="1"/>
  <c r="CF64" i="9"/>
  <c r="CF29" i="9" s="1"/>
  <c r="CE64" i="9"/>
  <c r="CE29" i="9" s="1"/>
  <c r="CD64" i="9"/>
  <c r="CD29" i="9" s="1"/>
  <c r="CC64" i="9"/>
  <c r="CC29" i="9" s="1"/>
  <c r="CB64" i="9"/>
  <c r="CB29" i="9" s="1"/>
  <c r="CF63" i="9"/>
  <c r="CF28" i="9" s="1"/>
  <c r="CE63" i="9"/>
  <c r="CE28" i="9" s="1"/>
  <c r="CD63" i="9"/>
  <c r="CD28" i="9" s="1"/>
  <c r="CC63" i="9"/>
  <c r="CC28" i="9" s="1"/>
  <c r="CB63" i="9"/>
  <c r="CB28" i="9" s="1"/>
  <c r="CF62" i="9"/>
  <c r="CF27" i="9" s="1"/>
  <c r="CE62" i="9"/>
  <c r="CE27" i="9" s="1"/>
  <c r="CD62" i="9"/>
  <c r="CD27" i="9" s="1"/>
  <c r="CC62" i="9"/>
  <c r="CC27" i="9" s="1"/>
  <c r="CB62" i="9"/>
  <c r="CB27" i="9" s="1"/>
  <c r="CF61" i="9"/>
  <c r="CF26" i="9" s="1"/>
  <c r="CE61" i="9"/>
  <c r="CE26" i="9" s="1"/>
  <c r="CD61" i="9"/>
  <c r="CD26" i="9" s="1"/>
  <c r="CC61" i="9"/>
  <c r="CC26" i="9" s="1"/>
  <c r="CB61" i="9"/>
  <c r="CB26" i="9" s="1"/>
  <c r="CF60" i="9"/>
  <c r="CF25" i="9" s="1"/>
  <c r="CE60" i="9"/>
  <c r="CE25" i="9" s="1"/>
  <c r="CD60" i="9"/>
  <c r="CD25" i="9" s="1"/>
  <c r="CC60" i="9"/>
  <c r="CC25" i="9" s="1"/>
  <c r="CB60" i="9"/>
  <c r="CB25" i="9" s="1"/>
  <c r="CF59" i="9"/>
  <c r="CF24" i="9" s="1"/>
  <c r="CE59" i="9"/>
  <c r="CE24" i="9" s="1"/>
  <c r="CD59" i="9"/>
  <c r="CD24" i="9" s="1"/>
  <c r="CC59" i="9"/>
  <c r="CC24" i="9" s="1"/>
  <c r="CB59" i="9"/>
  <c r="CB24" i="9" s="1"/>
  <c r="CF58" i="9"/>
  <c r="CF23" i="9" s="1"/>
  <c r="CE58" i="9"/>
  <c r="CE23" i="9" s="1"/>
  <c r="CD58" i="9"/>
  <c r="CD23" i="9" s="1"/>
  <c r="CC58" i="9"/>
  <c r="CC23" i="9" s="1"/>
  <c r="CB58" i="9"/>
  <c r="CB23" i="9" s="1"/>
  <c r="CF57" i="9"/>
  <c r="CF22" i="9" s="1"/>
  <c r="CE57" i="9"/>
  <c r="CE22" i="9" s="1"/>
  <c r="CD57" i="9"/>
  <c r="CD22" i="9" s="1"/>
  <c r="CC57" i="9"/>
  <c r="CC22" i="9" s="1"/>
  <c r="CB57" i="9"/>
  <c r="CB22" i="9" s="1"/>
  <c r="CF56" i="9"/>
  <c r="CF21" i="9" s="1"/>
  <c r="CE56" i="9"/>
  <c r="CE21" i="9" s="1"/>
  <c r="CD56" i="9"/>
  <c r="CD21" i="9" s="1"/>
  <c r="CC56" i="9"/>
  <c r="CC21" i="9" s="1"/>
  <c r="CB56" i="9"/>
  <c r="CB21" i="9" s="1"/>
  <c r="CF55" i="9"/>
  <c r="CF20" i="9" s="1"/>
  <c r="CE55" i="9"/>
  <c r="CE20" i="9" s="1"/>
  <c r="CD55" i="9"/>
  <c r="CD20" i="9" s="1"/>
  <c r="CC55" i="9"/>
  <c r="CC20" i="9" s="1"/>
  <c r="CB55" i="9"/>
  <c r="CB20" i="9" s="1"/>
  <c r="CF54" i="9"/>
  <c r="CF19" i="9" s="1"/>
  <c r="CE54" i="9"/>
  <c r="CE19" i="9" s="1"/>
  <c r="CD54" i="9"/>
  <c r="CD19" i="9" s="1"/>
  <c r="CC54" i="9"/>
  <c r="CC19" i="9" s="1"/>
  <c r="CB54" i="9"/>
  <c r="CB19" i="9" s="1"/>
  <c r="CF53" i="9"/>
  <c r="CF18" i="9" s="1"/>
  <c r="CE53" i="9"/>
  <c r="CE18" i="9" s="1"/>
  <c r="CD53" i="9"/>
  <c r="CD18" i="9" s="1"/>
  <c r="CC53" i="9"/>
  <c r="CC18" i="9" s="1"/>
  <c r="CB53" i="9"/>
  <c r="CB18" i="9" s="1"/>
  <c r="CF52" i="9"/>
  <c r="CF17" i="9" s="1"/>
  <c r="CE52" i="9"/>
  <c r="CE17" i="9" s="1"/>
  <c r="CD52" i="9"/>
  <c r="CD17" i="9" s="1"/>
  <c r="CC52" i="9"/>
  <c r="CC17" i="9" s="1"/>
  <c r="CB52" i="9"/>
  <c r="CB17" i="9" s="1"/>
  <c r="CF51" i="9"/>
  <c r="CF16" i="9" s="1"/>
  <c r="CE51" i="9"/>
  <c r="CE16" i="9" s="1"/>
  <c r="CD51" i="9"/>
  <c r="CD16" i="9" s="1"/>
  <c r="CC51" i="9"/>
  <c r="CC16" i="9" s="1"/>
  <c r="CB51" i="9"/>
  <c r="CB16" i="9" s="1"/>
  <c r="CF50" i="9"/>
  <c r="CF15" i="9" s="1"/>
  <c r="CE50" i="9"/>
  <c r="CE15" i="9" s="1"/>
  <c r="CD50" i="9"/>
  <c r="CD15" i="9" s="1"/>
  <c r="CC50" i="9"/>
  <c r="CC15" i="9" s="1"/>
  <c r="CB50" i="9"/>
  <c r="CB15" i="9" s="1"/>
  <c r="CF49" i="9"/>
  <c r="CF14" i="9" s="1"/>
  <c r="CE49" i="9"/>
  <c r="CE14" i="9" s="1"/>
  <c r="CD49" i="9"/>
  <c r="CD14" i="9" s="1"/>
  <c r="CC49" i="9"/>
  <c r="CC14" i="9" s="1"/>
  <c r="CB49" i="9"/>
  <c r="CB14" i="9" s="1"/>
  <c r="CF48" i="9"/>
  <c r="CF13" i="9" s="1"/>
  <c r="CE48" i="9"/>
  <c r="CE13" i="9" s="1"/>
  <c r="CD48" i="9"/>
  <c r="CD13" i="9" s="1"/>
  <c r="CC48" i="9"/>
  <c r="CC13" i="9" s="1"/>
  <c r="CB48" i="9"/>
  <c r="CB13" i="9" s="1"/>
  <c r="CF47" i="9"/>
  <c r="CF12" i="9" s="1"/>
  <c r="CE47" i="9"/>
  <c r="CE12" i="9" s="1"/>
  <c r="CD47" i="9"/>
  <c r="CD12" i="9" s="1"/>
  <c r="CC47" i="9"/>
  <c r="CC12" i="9" s="1"/>
  <c r="CB47" i="9"/>
  <c r="CB12" i="9" s="1"/>
  <c r="CF46" i="9"/>
  <c r="CF11" i="9" s="1"/>
  <c r="CE46" i="9"/>
  <c r="CE11" i="9" s="1"/>
  <c r="CD46" i="9"/>
  <c r="CD11" i="9" s="1"/>
  <c r="CC46" i="9"/>
  <c r="CC11" i="9" s="1"/>
  <c r="CB46" i="9"/>
  <c r="CB11" i="9" s="1"/>
  <c r="CF45" i="9"/>
  <c r="CF10" i="9" s="1"/>
  <c r="CE45" i="9"/>
  <c r="CE10" i="9" s="1"/>
  <c r="CD45" i="9"/>
  <c r="CD10" i="9" s="1"/>
  <c r="CC45" i="9"/>
  <c r="CC10" i="9" s="1"/>
  <c r="CB45" i="9"/>
  <c r="CB10" i="9" s="1"/>
  <c r="CF44" i="9"/>
  <c r="CF9" i="9" s="1"/>
  <c r="CE44" i="9"/>
  <c r="CE9" i="9" s="1"/>
  <c r="CD44" i="9"/>
  <c r="CD9" i="9" s="1"/>
  <c r="CC44" i="9"/>
  <c r="CC9" i="9" s="1"/>
  <c r="CB44" i="9"/>
  <c r="CB9" i="9" s="1"/>
  <c r="CF43" i="9"/>
  <c r="CF8" i="9" s="1"/>
  <c r="CE43" i="9"/>
  <c r="CE8" i="9" s="1"/>
  <c r="CD43" i="9"/>
  <c r="CD8" i="9" s="1"/>
  <c r="CC43" i="9"/>
  <c r="CC8" i="9" s="1"/>
  <c r="CB43" i="9"/>
  <c r="CB8" i="9" s="1"/>
  <c r="CF42" i="9"/>
  <c r="CF7" i="9" s="1"/>
  <c r="CE42" i="9"/>
  <c r="CE7" i="9" s="1"/>
  <c r="CD42" i="9"/>
  <c r="CD7" i="9" s="1"/>
  <c r="CC42" i="9"/>
  <c r="CC7" i="9" s="1"/>
  <c r="CB42" i="9"/>
  <c r="CB7" i="9" s="1"/>
  <c r="CF41" i="9"/>
  <c r="CF6" i="9" s="1"/>
  <c r="CE41" i="9"/>
  <c r="CE6" i="9" s="1"/>
  <c r="CD41" i="9"/>
  <c r="CD6" i="9" s="1"/>
  <c r="CC41" i="9"/>
  <c r="CC6" i="9" s="1"/>
  <c r="CB41" i="9"/>
  <c r="CB6" i="9" s="1"/>
  <c r="CF40" i="9"/>
  <c r="CF5" i="9" s="1"/>
  <c r="CE40" i="9"/>
  <c r="CE5" i="9" s="1"/>
  <c r="CD40" i="9"/>
  <c r="CD5" i="9" s="1"/>
  <c r="CC40" i="9"/>
  <c r="CC5" i="9" s="1"/>
  <c r="CB40" i="9"/>
  <c r="CB5" i="9" s="1"/>
  <c r="CF39" i="9"/>
  <c r="CF4" i="9" s="1"/>
  <c r="CE39" i="9"/>
  <c r="CE4" i="9" s="1"/>
  <c r="CD39" i="9"/>
  <c r="CD4" i="9" s="1"/>
  <c r="CC39" i="9"/>
  <c r="CC4" i="9" s="1"/>
  <c r="CB39" i="9"/>
  <c r="CB4" i="9" s="1"/>
  <c r="G6" i="15" l="1"/>
  <c r="G11" i="15"/>
  <c r="CC94" i="9"/>
  <c r="CK31" i="9" s="1"/>
  <c r="CC93" i="9"/>
  <c r="CK30" i="9" s="1"/>
  <c r="G9" i="15"/>
  <c r="G7" i="15"/>
  <c r="D16" i="9"/>
  <c r="G8" i="15"/>
  <c r="G10" i="15"/>
  <c r="G14" i="15"/>
  <c r="G16" i="15"/>
  <c r="G18" i="15"/>
  <c r="G20" i="15"/>
  <c r="G22" i="15"/>
  <c r="G24" i="15"/>
  <c r="G26" i="15"/>
  <c r="G28" i="15"/>
  <c r="G30" i="15"/>
  <c r="G32" i="15"/>
  <c r="G34" i="15"/>
  <c r="G36" i="15"/>
  <c r="G38" i="15"/>
  <c r="G40" i="15"/>
  <c r="G42" i="15"/>
  <c r="G44" i="15"/>
  <c r="G46" i="15"/>
  <c r="G48" i="15"/>
  <c r="G50" i="15"/>
  <c r="G52" i="15"/>
  <c r="G54" i="15"/>
  <c r="G13" i="15"/>
  <c r="G15" i="15"/>
  <c r="G17" i="15"/>
  <c r="G19" i="15"/>
  <c r="G21" i="15"/>
  <c r="G23" i="15"/>
  <c r="G25" i="15"/>
  <c r="G27" i="15"/>
  <c r="G29" i="15"/>
  <c r="G31" i="15"/>
  <c r="G33" i="15"/>
  <c r="G35" i="15"/>
  <c r="G37" i="15"/>
  <c r="G39" i="15"/>
  <c r="G41" i="15"/>
  <c r="G43" i="15"/>
  <c r="G45" i="15"/>
  <c r="G47" i="15"/>
  <c r="G49" i="15"/>
  <c r="G51" i="15"/>
  <c r="G53" i="15"/>
  <c r="G55" i="15"/>
  <c r="G12" i="15"/>
  <c r="A1" i="9"/>
  <c r="AI6" i="12"/>
  <c r="AH6" i="12"/>
  <c r="AG6" i="12"/>
  <c r="AG61" i="12"/>
  <c r="AG60" i="12"/>
  <c r="AG59" i="12"/>
  <c r="AG58" i="12"/>
  <c r="AG57" i="12"/>
  <c r="AG56" i="12"/>
  <c r="AG55" i="12"/>
  <c r="AG54" i="12"/>
  <c r="AG53" i="12"/>
  <c r="AG52" i="12"/>
  <c r="AG51" i="12"/>
  <c r="AG50" i="12"/>
  <c r="AG49" i="12"/>
  <c r="AG48" i="12"/>
  <c r="AG47" i="12"/>
  <c r="AG46" i="12"/>
  <c r="AG45" i="12"/>
  <c r="AG44" i="12"/>
  <c r="AG43" i="12"/>
  <c r="AG42" i="12"/>
  <c r="AG41" i="12"/>
  <c r="AG40" i="12"/>
  <c r="AG39" i="12"/>
  <c r="AG38" i="12"/>
  <c r="AG37" i="12"/>
  <c r="AG36" i="12"/>
  <c r="AG35" i="12"/>
  <c r="AG34" i="12"/>
  <c r="AG33" i="12"/>
  <c r="AG32" i="12"/>
  <c r="AG31" i="12"/>
  <c r="AG30" i="12"/>
  <c r="AG29" i="12"/>
  <c r="AG28" i="12"/>
  <c r="AG27" i="12"/>
  <c r="AG26" i="12"/>
  <c r="AG25" i="12"/>
  <c r="AG24" i="12"/>
  <c r="AG23" i="12"/>
  <c r="AG22" i="12"/>
  <c r="AG21" i="12"/>
  <c r="AG20" i="12"/>
  <c r="AG19" i="12"/>
  <c r="AG18" i="12"/>
  <c r="AG17" i="12"/>
  <c r="AG16" i="12"/>
  <c r="AG15" i="12"/>
  <c r="AG14" i="12"/>
  <c r="AG13" i="12"/>
  <c r="AG12" i="12"/>
  <c r="AG11" i="12"/>
  <c r="AG10" i="12"/>
  <c r="AG9" i="12"/>
  <c r="AG8" i="12"/>
  <c r="AG7" i="12"/>
  <c r="AT61" i="12"/>
  <c r="AT60" i="12"/>
  <c r="AT59" i="12"/>
  <c r="AT58" i="12"/>
  <c r="AT57" i="12"/>
  <c r="AT56" i="12"/>
  <c r="AT55" i="12"/>
  <c r="AT54" i="12"/>
  <c r="AT53" i="12"/>
  <c r="AT52" i="12"/>
  <c r="AT51" i="12"/>
  <c r="AT50" i="12"/>
  <c r="AT49" i="12"/>
  <c r="AT48" i="12"/>
  <c r="AT47" i="12"/>
  <c r="AT46" i="12"/>
  <c r="AT45" i="12"/>
  <c r="AT44" i="12"/>
  <c r="AT43" i="12"/>
  <c r="AT42" i="12"/>
  <c r="AT41" i="12"/>
  <c r="AT40" i="12"/>
  <c r="AT39" i="12"/>
  <c r="AT38" i="12"/>
  <c r="AT37" i="12"/>
  <c r="AT36" i="12"/>
  <c r="AT35" i="12"/>
  <c r="AT34" i="12"/>
  <c r="AT33" i="12"/>
  <c r="AT32" i="12"/>
  <c r="AT31" i="12"/>
  <c r="AT30" i="12"/>
  <c r="AT29" i="12"/>
  <c r="AT28" i="12"/>
  <c r="AT27" i="12"/>
  <c r="AT26" i="12"/>
  <c r="AT25" i="12"/>
  <c r="AT24" i="12"/>
  <c r="AT23" i="12"/>
  <c r="AT22" i="12"/>
  <c r="AT21" i="12"/>
  <c r="AT20" i="12"/>
  <c r="AT19" i="12"/>
  <c r="AT18" i="12"/>
  <c r="AT17" i="12"/>
  <c r="AT16" i="12"/>
  <c r="AT15" i="12"/>
  <c r="AT14" i="12"/>
  <c r="AT13" i="12"/>
  <c r="AT12" i="12"/>
  <c r="AT11" i="12"/>
  <c r="AT10" i="12"/>
  <c r="AT9" i="12"/>
  <c r="AT8" i="12"/>
  <c r="AT7" i="12"/>
  <c r="AT55" i="11"/>
  <c r="AT54" i="11"/>
  <c r="AT53" i="11"/>
  <c r="AT52" i="11"/>
  <c r="AT51" i="11"/>
  <c r="AT50" i="11"/>
  <c r="AT49" i="11"/>
  <c r="AT48" i="11"/>
  <c r="AT47" i="11"/>
  <c r="AT46" i="11"/>
  <c r="AT45" i="11"/>
  <c r="AT44" i="11"/>
  <c r="AT43" i="11"/>
  <c r="AT42" i="11"/>
  <c r="AT41" i="11"/>
  <c r="AT40" i="11"/>
  <c r="AT39" i="11"/>
  <c r="AT38" i="11"/>
  <c r="AT37" i="11"/>
  <c r="AT36" i="11"/>
  <c r="AT35" i="11"/>
  <c r="AT34" i="11"/>
  <c r="AT33" i="11"/>
  <c r="AT32" i="11"/>
  <c r="AT31" i="11"/>
  <c r="AT30" i="11"/>
  <c r="AT29" i="11"/>
  <c r="AT28" i="11"/>
  <c r="AT27" i="11"/>
  <c r="AT26" i="11"/>
  <c r="AT25" i="11"/>
  <c r="AT24" i="11"/>
  <c r="AT23" i="11"/>
  <c r="AT22" i="11"/>
  <c r="AT21" i="11"/>
  <c r="AT20" i="11"/>
  <c r="AT19" i="11"/>
  <c r="AT18" i="11"/>
  <c r="AT17" i="11"/>
  <c r="AT16" i="11"/>
  <c r="AT15" i="11"/>
  <c r="AT14" i="11"/>
  <c r="AT13" i="11"/>
  <c r="AT12" i="11"/>
  <c r="AT11" i="11"/>
  <c r="AT10" i="11"/>
  <c r="AT9" i="11"/>
  <c r="AT8" i="11"/>
  <c r="AT7" i="11"/>
  <c r="AT6" i="11"/>
  <c r="AB55" i="11"/>
  <c r="AH55" i="11" s="1"/>
  <c r="AW55" i="11" s="1"/>
  <c r="AB54" i="11"/>
  <c r="AH54" i="11" s="1"/>
  <c r="AW54" i="11" s="1"/>
  <c r="AB53" i="11"/>
  <c r="AH53" i="11" s="1"/>
  <c r="AW53" i="11" s="1"/>
  <c r="AB52" i="11"/>
  <c r="AH52" i="11" s="1"/>
  <c r="AW52" i="11" s="1"/>
  <c r="AB51" i="11"/>
  <c r="AH51" i="11" s="1"/>
  <c r="AW51" i="11" s="1"/>
  <c r="AB50" i="11"/>
  <c r="AH50" i="11" s="1"/>
  <c r="AW50" i="11" s="1"/>
  <c r="AB49" i="11"/>
  <c r="AH49" i="11" s="1"/>
  <c r="AW49" i="11" s="1"/>
  <c r="AB48" i="11"/>
  <c r="AH48" i="11" s="1"/>
  <c r="AW48" i="11" s="1"/>
  <c r="AB47" i="11"/>
  <c r="AH47" i="11" s="1"/>
  <c r="AW47" i="11" s="1"/>
  <c r="AB46" i="11"/>
  <c r="AH46" i="11" s="1"/>
  <c r="AW46" i="11" s="1"/>
  <c r="AB45" i="11"/>
  <c r="AH45" i="11" s="1"/>
  <c r="AW45" i="11" s="1"/>
  <c r="AB44" i="11"/>
  <c r="AH44" i="11" s="1"/>
  <c r="AW44" i="11" s="1"/>
  <c r="AB43" i="11"/>
  <c r="AH43" i="11" s="1"/>
  <c r="AW43" i="11" s="1"/>
  <c r="AB42" i="11"/>
  <c r="AH42" i="11" s="1"/>
  <c r="AW42" i="11" s="1"/>
  <c r="AB41" i="11"/>
  <c r="AH41" i="11" s="1"/>
  <c r="AW41" i="11" s="1"/>
  <c r="AB40" i="11"/>
  <c r="AH40" i="11" s="1"/>
  <c r="AW40" i="11" s="1"/>
  <c r="AB39" i="11"/>
  <c r="AH39" i="11" s="1"/>
  <c r="AW39" i="11" s="1"/>
  <c r="AB38" i="11"/>
  <c r="AH38" i="11" s="1"/>
  <c r="AW38" i="11" s="1"/>
  <c r="AB37" i="11"/>
  <c r="AH37" i="11" s="1"/>
  <c r="AW37" i="11" s="1"/>
  <c r="AB36" i="11"/>
  <c r="AH36" i="11" s="1"/>
  <c r="AW36" i="11" s="1"/>
  <c r="AB35" i="11"/>
  <c r="AH35" i="11" s="1"/>
  <c r="AW35" i="11" s="1"/>
  <c r="AB34" i="11"/>
  <c r="AH34" i="11" s="1"/>
  <c r="AW34" i="11" s="1"/>
  <c r="AB33" i="11"/>
  <c r="AH33" i="11" s="1"/>
  <c r="AW33" i="11" s="1"/>
  <c r="AB32" i="11"/>
  <c r="AH32" i="11" s="1"/>
  <c r="AW32" i="11" s="1"/>
  <c r="AB31" i="11"/>
  <c r="AH31" i="11" s="1"/>
  <c r="AW31" i="11" s="1"/>
  <c r="AB30" i="11"/>
  <c r="AH30" i="11" s="1"/>
  <c r="AW30" i="11" s="1"/>
  <c r="AB29" i="11"/>
  <c r="AH29" i="11" s="1"/>
  <c r="AW29" i="11" s="1"/>
  <c r="AB28" i="11"/>
  <c r="AH28" i="11" s="1"/>
  <c r="AW28" i="11" s="1"/>
  <c r="AB27" i="11"/>
  <c r="AH27" i="11" s="1"/>
  <c r="AW27" i="11" s="1"/>
  <c r="AB26" i="11"/>
  <c r="AH26" i="11" s="1"/>
  <c r="AW26" i="11" s="1"/>
  <c r="AB25" i="11"/>
  <c r="AH25" i="11" s="1"/>
  <c r="AW25" i="11" s="1"/>
  <c r="AB24" i="11"/>
  <c r="AH24" i="11" s="1"/>
  <c r="AW24" i="11" s="1"/>
  <c r="AB23" i="11"/>
  <c r="AH23" i="11" s="1"/>
  <c r="AW23" i="11" s="1"/>
  <c r="AB22" i="11"/>
  <c r="AH22" i="11" s="1"/>
  <c r="AW22" i="11" s="1"/>
  <c r="AB21" i="11"/>
  <c r="AH21" i="11" s="1"/>
  <c r="AW21" i="11" s="1"/>
  <c r="AB20" i="11"/>
  <c r="AH20" i="11" s="1"/>
  <c r="AW20" i="11" s="1"/>
  <c r="AB19" i="11"/>
  <c r="AH19" i="11" s="1"/>
  <c r="AW19" i="11" s="1"/>
  <c r="AB18" i="11"/>
  <c r="AH18" i="11" s="1"/>
  <c r="AW18" i="11" s="1"/>
  <c r="AB17" i="11"/>
  <c r="AH17" i="11" s="1"/>
  <c r="AW17" i="11" s="1"/>
  <c r="AB16" i="11"/>
  <c r="AH16" i="11" s="1"/>
  <c r="AW16" i="11" s="1"/>
  <c r="AB15" i="11"/>
  <c r="AH15" i="11" s="1"/>
  <c r="AW15" i="11" s="1"/>
  <c r="AB14" i="11"/>
  <c r="AH14" i="11" s="1"/>
  <c r="AW14" i="11" s="1"/>
  <c r="AB13" i="11"/>
  <c r="AH13" i="11" s="1"/>
  <c r="AW13" i="11" s="1"/>
  <c r="AB12" i="11"/>
  <c r="AH12" i="11" s="1"/>
  <c r="AW12" i="11" s="1"/>
  <c r="AB11" i="11"/>
  <c r="AH11" i="11" s="1"/>
  <c r="AW11" i="11" s="1"/>
  <c r="AB10" i="11"/>
  <c r="AH10" i="11" s="1"/>
  <c r="AW10" i="11" s="1"/>
  <c r="AB9" i="11"/>
  <c r="AH9" i="11" s="1"/>
  <c r="AW9" i="11" s="1"/>
  <c r="AB8" i="11"/>
  <c r="AH8" i="11" s="1"/>
  <c r="AW8" i="11" s="1"/>
  <c r="AB7" i="11"/>
  <c r="AH7" i="11" s="1"/>
  <c r="AW7" i="11" s="1"/>
  <c r="AB6" i="11"/>
  <c r="AH6" i="11" s="1"/>
  <c r="AW3" i="11" s="1"/>
  <c r="N7" i="9"/>
  <c r="N6" i="9"/>
  <c r="N5" i="9"/>
  <c r="AC61" i="12"/>
  <c r="AP61" i="12" s="1"/>
  <c r="AC60" i="12"/>
  <c r="AP60" i="12" s="1"/>
  <c r="AC59" i="12"/>
  <c r="AP59" i="12" s="1"/>
  <c r="AC58" i="12"/>
  <c r="AP58" i="12" s="1"/>
  <c r="AC57" i="12"/>
  <c r="AP57" i="12" s="1"/>
  <c r="AC56" i="12"/>
  <c r="AP56" i="12" s="1"/>
  <c r="AC55" i="12"/>
  <c r="AP55" i="12" s="1"/>
  <c r="AC54" i="12"/>
  <c r="AP54" i="12" s="1"/>
  <c r="AC53" i="12"/>
  <c r="AP53" i="12" s="1"/>
  <c r="AC52" i="12"/>
  <c r="AP52" i="12" s="1"/>
  <c r="AC51" i="12"/>
  <c r="AP51" i="12" s="1"/>
  <c r="AC50" i="12"/>
  <c r="AP50" i="12" s="1"/>
  <c r="AC49" i="12"/>
  <c r="AP49" i="12" s="1"/>
  <c r="AC48" i="12"/>
  <c r="AP48" i="12" s="1"/>
  <c r="AC47" i="12"/>
  <c r="AP47" i="12" s="1"/>
  <c r="AC46" i="12"/>
  <c r="AP46" i="12" s="1"/>
  <c r="AC45" i="12"/>
  <c r="AP45" i="12" s="1"/>
  <c r="AC44" i="12"/>
  <c r="AP44" i="12" s="1"/>
  <c r="AC43" i="12"/>
  <c r="AP43" i="12" s="1"/>
  <c r="AC42" i="12"/>
  <c r="AP42" i="12" s="1"/>
  <c r="AC41" i="12"/>
  <c r="AP41" i="12" s="1"/>
  <c r="AC40" i="12"/>
  <c r="AP40" i="12" s="1"/>
  <c r="AC39" i="12"/>
  <c r="AP39" i="12" s="1"/>
  <c r="AC38" i="12"/>
  <c r="AP38" i="12" s="1"/>
  <c r="AC37" i="12"/>
  <c r="AP37" i="12" s="1"/>
  <c r="AC36" i="12"/>
  <c r="AP36" i="12" s="1"/>
  <c r="AC35" i="12"/>
  <c r="AP35" i="12" s="1"/>
  <c r="AC34" i="12"/>
  <c r="AP34" i="12" s="1"/>
  <c r="AC33" i="12"/>
  <c r="AP33" i="12" s="1"/>
  <c r="AC32" i="12"/>
  <c r="AP32" i="12" s="1"/>
  <c r="AC31" i="12"/>
  <c r="AP31" i="12" s="1"/>
  <c r="AC30" i="12"/>
  <c r="AP30" i="12" s="1"/>
  <c r="AC29" i="12"/>
  <c r="AP29" i="12" s="1"/>
  <c r="AC28" i="12"/>
  <c r="AP28" i="12" s="1"/>
  <c r="AC27" i="12"/>
  <c r="AP27" i="12" s="1"/>
  <c r="AC26" i="12"/>
  <c r="AP26" i="12" s="1"/>
  <c r="AC25" i="12"/>
  <c r="AP25" i="12" s="1"/>
  <c r="AC24" i="12"/>
  <c r="AP24" i="12" s="1"/>
  <c r="AC23" i="12"/>
  <c r="AP23" i="12" s="1"/>
  <c r="AC22" i="12"/>
  <c r="AP22" i="12" s="1"/>
  <c r="AC21" i="12"/>
  <c r="AP21" i="12" s="1"/>
  <c r="AC20" i="12"/>
  <c r="AP20" i="12" s="1"/>
  <c r="AC19" i="12"/>
  <c r="AP19" i="12" s="1"/>
  <c r="AC18" i="12"/>
  <c r="AP18" i="12" s="1"/>
  <c r="AC17" i="12"/>
  <c r="AP17" i="12" s="1"/>
  <c r="AC16" i="12"/>
  <c r="AP16" i="12" s="1"/>
  <c r="AC15" i="12"/>
  <c r="AP15" i="12" s="1"/>
  <c r="AC14" i="12"/>
  <c r="AP14" i="12" s="1"/>
  <c r="AC13" i="12"/>
  <c r="AP13" i="12" s="1"/>
  <c r="AC12" i="12"/>
  <c r="AP12" i="12" s="1"/>
  <c r="AC11" i="12"/>
  <c r="AP11" i="12" s="1"/>
  <c r="AC10" i="12"/>
  <c r="AP10" i="12" s="1"/>
  <c r="AC9" i="12"/>
  <c r="AP9" i="12" s="1"/>
  <c r="AC8" i="12"/>
  <c r="AP8" i="12" s="1"/>
  <c r="AC7" i="12"/>
  <c r="AP7" i="12" s="1"/>
  <c r="AC6" i="12"/>
  <c r="AP6" i="12" s="1"/>
  <c r="AB10" i="12"/>
  <c r="BT5" i="9"/>
  <c r="BT6" i="9" s="1"/>
  <c r="BT7" i="9" s="1"/>
  <c r="BT8" i="9" s="1"/>
  <c r="BT9" i="9" s="1"/>
  <c r="BT10" i="9" s="1"/>
  <c r="BT11" i="9" s="1"/>
  <c r="BT12" i="9" s="1"/>
  <c r="BT13" i="9" s="1"/>
  <c r="BT14" i="9" s="1"/>
  <c r="BT15" i="9" s="1"/>
  <c r="BT16" i="9" s="1"/>
  <c r="BT17" i="9" s="1"/>
  <c r="BT18" i="9" s="1"/>
  <c r="BT19" i="9" s="1"/>
  <c r="BT20" i="9" s="1"/>
  <c r="BT21" i="9" s="1"/>
  <c r="BT22" i="9" s="1"/>
  <c r="BT23" i="9" s="1"/>
  <c r="BT24" i="9" s="1"/>
  <c r="BT25" i="9" s="1"/>
  <c r="BT26" i="9" s="1"/>
  <c r="BT27" i="9" s="1"/>
  <c r="BT28" i="9" s="1"/>
  <c r="BT29" i="9" s="1"/>
  <c r="BT30" i="9" s="1"/>
  <c r="BT31" i="9" s="1"/>
  <c r="BP44" i="9"/>
  <c r="BP8" i="9" s="1"/>
  <c r="BN44" i="9"/>
  <c r="BN8" i="9" s="1"/>
  <c r="BM44" i="9"/>
  <c r="BM8" i="9" s="1"/>
  <c r="BP43" i="9"/>
  <c r="BP7" i="9" s="1"/>
  <c r="BN43" i="9"/>
  <c r="BN7" i="9" s="1"/>
  <c r="BM43" i="9"/>
  <c r="BM7" i="9" s="1"/>
  <c r="BP42" i="9"/>
  <c r="BP6" i="9" s="1"/>
  <c r="BN42" i="9"/>
  <c r="BN6" i="9" s="1"/>
  <c r="BM42" i="9"/>
  <c r="BM6" i="9" s="1"/>
  <c r="BP40" i="9"/>
  <c r="BP4" i="9" s="1"/>
  <c r="BO40" i="9"/>
  <c r="BO4" i="9" s="1"/>
  <c r="BN40" i="9"/>
  <c r="BN4" i="9" s="1"/>
  <c r="BM40" i="9"/>
  <c r="BM4" i="9" s="1"/>
  <c r="BL43" i="9"/>
  <c r="BL44" i="9" s="1"/>
  <c r="BL45" i="9" s="1"/>
  <c r="BL46" i="9" s="1"/>
  <c r="BL47" i="9" s="1"/>
  <c r="BL48" i="9" s="1"/>
  <c r="BL49" i="9" s="1"/>
  <c r="BL50" i="9" s="1"/>
  <c r="BL51" i="9" s="1"/>
  <c r="BL52" i="9" s="1"/>
  <c r="BL53" i="9" s="1"/>
  <c r="BL54" i="9" s="1"/>
  <c r="BL55" i="9" s="1"/>
  <c r="BL56" i="9" s="1"/>
  <c r="BL57" i="9" s="1"/>
  <c r="BL58" i="9" s="1"/>
  <c r="BL59" i="9" s="1"/>
  <c r="BL60" i="9" s="1"/>
  <c r="BL61" i="9" s="1"/>
  <c r="BL62" i="9" s="1"/>
  <c r="BL63" i="9" s="1"/>
  <c r="BL64" i="9" s="1"/>
  <c r="BL65" i="9" s="1"/>
  <c r="BL66" i="9" s="1"/>
  <c r="BL67" i="9" s="1"/>
  <c r="BL68" i="9" s="1"/>
  <c r="BL69" i="9" s="1"/>
  <c r="BL70" i="9" s="1"/>
  <c r="BL71" i="9" s="1"/>
  <c r="BL72" i="9" s="1"/>
  <c r="BL73" i="9" s="1"/>
  <c r="BL74" i="9" s="1"/>
  <c r="BL75" i="9" s="1"/>
  <c r="BL76" i="9" s="1"/>
  <c r="BL77" i="9" s="1"/>
  <c r="BL78" i="9" s="1"/>
  <c r="BL79" i="9" s="1"/>
  <c r="BL80" i="9" s="1"/>
  <c r="BL81" i="9" s="1"/>
  <c r="BL82" i="9" s="1"/>
  <c r="BL83" i="9" s="1"/>
  <c r="BL84" i="9" s="1"/>
  <c r="BL85" i="9" s="1"/>
  <c r="BL86" i="9" s="1"/>
  <c r="BL87" i="9" s="1"/>
  <c r="BL88" i="9" s="1"/>
  <c r="BL89" i="9" s="1"/>
  <c r="BL90" i="9" s="1"/>
  <c r="BL91" i="9" s="1"/>
  <c r="BL92" i="9" s="1"/>
  <c r="BL93" i="9" s="1"/>
  <c r="BL94" i="9" s="1"/>
  <c r="BL95" i="9" s="1"/>
  <c r="BL96" i="9" s="1"/>
  <c r="BL97" i="9" s="1"/>
  <c r="BL7" i="9"/>
  <c r="BL8" i="9" s="1"/>
  <c r="BL9" i="9" s="1"/>
  <c r="BL10" i="9" s="1"/>
  <c r="BL11" i="9" s="1"/>
  <c r="BL12" i="9" s="1"/>
  <c r="BL13" i="9" s="1"/>
  <c r="BL14" i="9" s="1"/>
  <c r="BL15" i="9" s="1"/>
  <c r="BL16" i="9" s="1"/>
  <c r="BL17" i="9" s="1"/>
  <c r="BL18" i="9" s="1"/>
  <c r="BL19" i="9" s="1"/>
  <c r="BL20" i="9" s="1"/>
  <c r="BL21" i="9" s="1"/>
  <c r="BL22" i="9" s="1"/>
  <c r="BL23" i="9" s="1"/>
  <c r="BL24" i="9" s="1"/>
  <c r="BL25" i="9" s="1"/>
  <c r="BL26" i="9" s="1"/>
  <c r="BL27" i="9" s="1"/>
  <c r="BL28" i="9" s="1"/>
  <c r="BL29" i="9" s="1"/>
  <c r="BL30" i="9" s="1"/>
  <c r="BL31" i="9" s="1"/>
  <c r="BL32" i="9" s="1"/>
  <c r="BL33" i="9" s="1"/>
  <c r="AT67" i="9"/>
  <c r="AT68" i="9" s="1"/>
  <c r="AT69" i="9" s="1"/>
  <c r="AT70" i="9" s="1"/>
  <c r="AT71" i="9" s="1"/>
  <c r="AT72" i="9" s="1"/>
  <c r="AT73" i="9" s="1"/>
  <c r="AT74" i="9" s="1"/>
  <c r="AT75" i="9" s="1"/>
  <c r="AT76" i="9" s="1"/>
  <c r="AT77" i="9" s="1"/>
  <c r="AT78" i="9" s="1"/>
  <c r="AT79" i="9" s="1"/>
  <c r="AT80" i="9" s="1"/>
  <c r="AT81" i="9" s="1"/>
  <c r="AT82" i="9" s="1"/>
  <c r="AT83" i="9" s="1"/>
  <c r="AT84" i="9" s="1"/>
  <c r="AT85" i="9" s="1"/>
  <c r="AT86" i="9" s="1"/>
  <c r="AT87" i="9" s="1"/>
  <c r="AT88" i="9" s="1"/>
  <c r="AT89" i="9" s="1"/>
  <c r="AT90" i="9" s="1"/>
  <c r="AT91" i="9" s="1"/>
  <c r="AT92" i="9" s="1"/>
  <c r="AT93" i="9" s="1"/>
  <c r="AT94" i="9" s="1"/>
  <c r="AW94" i="9"/>
  <c r="BF31" i="9" s="1"/>
  <c r="AW93" i="9"/>
  <c r="AW92" i="9"/>
  <c r="AW91" i="9"/>
  <c r="AW90" i="9"/>
  <c r="AW89" i="9"/>
  <c r="AW88" i="9"/>
  <c r="AW87" i="9"/>
  <c r="AW86" i="9"/>
  <c r="AW85" i="9"/>
  <c r="AW84" i="9"/>
  <c r="AW83" i="9"/>
  <c r="AW82" i="9"/>
  <c r="AW81" i="9"/>
  <c r="AW80" i="9"/>
  <c r="AW79" i="9"/>
  <c r="AW78" i="9"/>
  <c r="AW77" i="9"/>
  <c r="AW76" i="9"/>
  <c r="AW75" i="9"/>
  <c r="AW74" i="9"/>
  <c r="AW73" i="9"/>
  <c r="AW72" i="9"/>
  <c r="AW71" i="9"/>
  <c r="AW70" i="9"/>
  <c r="AW69" i="9"/>
  <c r="AW68" i="9"/>
  <c r="AW67" i="9"/>
  <c r="BF4" i="9" s="1"/>
  <c r="AW66" i="9"/>
  <c r="AW31" i="9" s="1"/>
  <c r="AW65" i="9"/>
  <c r="AW64" i="9"/>
  <c r="AW29" i="9" s="1"/>
  <c r="AW63" i="9"/>
  <c r="AW28" i="9" s="1"/>
  <c r="AW62" i="9"/>
  <c r="AW27" i="9" s="1"/>
  <c r="AW61" i="9"/>
  <c r="AW26" i="9" s="1"/>
  <c r="AW60" i="9"/>
  <c r="AW25" i="9" s="1"/>
  <c r="AW59" i="9"/>
  <c r="AW24" i="9" s="1"/>
  <c r="AW58" i="9"/>
  <c r="AW23" i="9" s="1"/>
  <c r="AW57" i="9"/>
  <c r="AW22" i="9" s="1"/>
  <c r="AW56" i="9"/>
  <c r="AW21" i="9" s="1"/>
  <c r="AW55" i="9"/>
  <c r="AW20" i="9" s="1"/>
  <c r="AW54" i="9"/>
  <c r="AW19" i="9" s="1"/>
  <c r="AW53" i="9"/>
  <c r="AW18" i="9" s="1"/>
  <c r="AW52" i="9"/>
  <c r="AW17" i="9" s="1"/>
  <c r="AW51" i="9"/>
  <c r="AW16" i="9" s="1"/>
  <c r="AW50" i="9"/>
  <c r="AW15" i="9" s="1"/>
  <c r="AW49" i="9"/>
  <c r="AW14" i="9" s="1"/>
  <c r="AW48" i="9"/>
  <c r="AW13" i="9" s="1"/>
  <c r="AW47" i="9"/>
  <c r="AW12" i="9" s="1"/>
  <c r="AW46" i="9"/>
  <c r="AW11" i="9" s="1"/>
  <c r="AW45" i="9"/>
  <c r="AW10" i="9" s="1"/>
  <c r="AW44" i="9"/>
  <c r="AW9" i="9" s="1"/>
  <c r="AW43" i="9"/>
  <c r="AW8" i="9" s="1"/>
  <c r="AW42" i="9"/>
  <c r="AW7" i="9" s="1"/>
  <c r="AZ41" i="9"/>
  <c r="AZ6" i="9" s="1"/>
  <c r="AW41" i="9"/>
  <c r="AW6" i="9" s="1"/>
  <c r="AV41" i="9"/>
  <c r="AV6" i="9" s="1"/>
  <c r="AU41" i="9"/>
  <c r="AU6" i="9" s="1"/>
  <c r="AZ40" i="9"/>
  <c r="AZ5" i="9" s="1"/>
  <c r="AW40" i="9"/>
  <c r="AW5" i="9" s="1"/>
  <c r="AV40" i="9"/>
  <c r="AV5" i="9" s="1"/>
  <c r="AU40" i="9"/>
  <c r="AU5" i="9" s="1"/>
  <c r="AW30" i="9"/>
  <c r="AZ39" i="9"/>
  <c r="AZ4" i="9" s="1"/>
  <c r="AW39" i="9"/>
  <c r="AW4" i="9" s="1"/>
  <c r="AU39" i="9"/>
  <c r="AU4" i="9" s="1"/>
  <c r="AV39" i="9"/>
  <c r="AV4" i="9" s="1"/>
  <c r="AV8" i="12" l="1"/>
  <c r="AV10" i="12"/>
  <c r="AV12" i="12"/>
  <c r="AV14" i="12"/>
  <c r="AV16" i="12"/>
  <c r="AV18" i="12"/>
  <c r="AV20" i="12"/>
  <c r="AV22" i="12"/>
  <c r="AV24" i="12"/>
  <c r="AV26" i="12"/>
  <c r="AV28" i="12"/>
  <c r="AV30" i="12"/>
  <c r="AV32" i="12"/>
  <c r="AV34" i="12"/>
  <c r="AV36" i="12"/>
  <c r="AV38" i="12"/>
  <c r="AV40" i="12"/>
  <c r="AV42" i="12"/>
  <c r="AV45" i="12"/>
  <c r="AV47" i="12"/>
  <c r="AV49" i="12"/>
  <c r="AV51" i="12"/>
  <c r="AV53" i="12"/>
  <c r="AV55" i="12"/>
  <c r="AV57" i="12"/>
  <c r="AV59" i="12"/>
  <c r="AV61" i="12"/>
  <c r="AV7" i="12"/>
  <c r="AV9" i="12"/>
  <c r="AV11" i="12"/>
  <c r="AV13" i="12"/>
  <c r="AV15" i="12"/>
  <c r="AV17" i="12"/>
  <c r="AV19" i="12"/>
  <c r="AV21" i="12"/>
  <c r="AV23" i="12"/>
  <c r="AV25" i="12"/>
  <c r="AV27" i="12"/>
  <c r="AV29" i="12"/>
  <c r="AV31" i="12"/>
  <c r="AV33" i="12"/>
  <c r="AV35" i="12"/>
  <c r="AV37" i="12"/>
  <c r="AV39" i="12"/>
  <c r="AV41" i="12"/>
  <c r="AV43" i="12"/>
  <c r="AV44" i="12"/>
  <c r="AV46" i="12"/>
  <c r="AV48" i="12"/>
  <c r="AV50" i="12"/>
  <c r="AV52" i="12"/>
  <c r="AV54" i="12"/>
  <c r="AV56" i="12"/>
  <c r="AV58" i="12"/>
  <c r="AV60" i="12"/>
  <c r="AV6" i="12"/>
  <c r="AW6" i="11"/>
  <c r="BN45" i="9"/>
  <c r="BN9" i="9" s="1"/>
  <c r="BM45" i="9"/>
  <c r="BM9" i="9" s="1"/>
  <c r="BP45" i="9"/>
  <c r="BP9" i="9" s="1"/>
  <c r="AZ42" i="9"/>
  <c r="AZ7" i="9" s="1"/>
  <c r="AU42" i="9"/>
  <c r="AU7" i="9" s="1"/>
  <c r="AV42" i="9"/>
  <c r="AV7" i="9" s="1"/>
  <c r="BM46" i="9" l="1"/>
  <c r="BM10" i="9" s="1"/>
  <c r="BN46" i="9"/>
  <c r="BN10" i="9" s="1"/>
  <c r="BP46" i="9"/>
  <c r="BP10" i="9" s="1"/>
  <c r="AZ43" i="9"/>
  <c r="AZ8" i="9" s="1"/>
  <c r="AU43" i="9"/>
  <c r="AU8" i="9" s="1"/>
  <c r="AV43" i="9"/>
  <c r="AV8" i="9" s="1"/>
  <c r="BM47" i="9" l="1"/>
  <c r="BM11" i="9" s="1"/>
  <c r="BN47" i="9"/>
  <c r="BN11" i="9" s="1"/>
  <c r="BP47" i="9"/>
  <c r="BP11" i="9" s="1"/>
  <c r="AZ44" i="9"/>
  <c r="AZ9" i="9" s="1"/>
  <c r="AU44" i="9"/>
  <c r="AU9" i="9" s="1"/>
  <c r="AV44" i="9"/>
  <c r="AV9" i="9" s="1"/>
  <c r="BN48" i="9" l="1"/>
  <c r="BN12" i="9" s="1"/>
  <c r="BM48" i="9"/>
  <c r="BM12" i="9" s="1"/>
  <c r="BP48" i="9"/>
  <c r="BP12" i="9" s="1"/>
  <c r="AZ45" i="9"/>
  <c r="AZ10" i="9" s="1"/>
  <c r="AU45" i="9"/>
  <c r="AU10" i="9" s="1"/>
  <c r="AV45" i="9"/>
  <c r="AV10" i="9" s="1"/>
  <c r="BM49" i="9" l="1"/>
  <c r="BM13" i="9" s="1"/>
  <c r="BN49" i="9"/>
  <c r="BN13" i="9" s="1"/>
  <c r="BP49" i="9"/>
  <c r="BP13" i="9" s="1"/>
  <c r="AZ46" i="9"/>
  <c r="AZ11" i="9" s="1"/>
  <c r="AU46" i="9"/>
  <c r="AU11" i="9" s="1"/>
  <c r="AV46" i="9"/>
  <c r="AV11" i="9" s="1"/>
  <c r="BN50" i="9" l="1"/>
  <c r="BN14" i="9" s="1"/>
  <c r="BM50" i="9"/>
  <c r="BM14" i="9" s="1"/>
  <c r="BP50" i="9"/>
  <c r="BP14" i="9" s="1"/>
  <c r="AZ47" i="9"/>
  <c r="AZ12" i="9" s="1"/>
  <c r="AU47" i="9"/>
  <c r="AU12" i="9" s="1"/>
  <c r="AV47" i="9"/>
  <c r="AV12" i="9" s="1"/>
  <c r="BM51" i="9" l="1"/>
  <c r="BM15" i="9" s="1"/>
  <c r="BN51" i="9"/>
  <c r="BN15" i="9" s="1"/>
  <c r="BP51" i="9"/>
  <c r="BP15" i="9" s="1"/>
  <c r="AZ48" i="9"/>
  <c r="AZ13" i="9" s="1"/>
  <c r="AU48" i="9"/>
  <c r="AU13" i="9" s="1"/>
  <c r="AV48" i="9"/>
  <c r="AV13" i="9" s="1"/>
  <c r="BN52" i="9" l="1"/>
  <c r="BN16" i="9" s="1"/>
  <c r="BM52" i="9"/>
  <c r="BM16" i="9" s="1"/>
  <c r="BP52" i="9"/>
  <c r="BP16" i="9" s="1"/>
  <c r="AZ49" i="9"/>
  <c r="AZ14" i="9" s="1"/>
  <c r="AU49" i="9"/>
  <c r="AU14" i="9" s="1"/>
  <c r="AV49" i="9"/>
  <c r="AV14" i="9" s="1"/>
  <c r="BM53" i="9" l="1"/>
  <c r="BM17" i="9" s="1"/>
  <c r="BN53" i="9"/>
  <c r="BN17" i="9" s="1"/>
  <c r="BP53" i="9"/>
  <c r="BP17" i="9" s="1"/>
  <c r="AZ50" i="9"/>
  <c r="AZ15" i="9" s="1"/>
  <c r="AU50" i="9"/>
  <c r="AU15" i="9" s="1"/>
  <c r="AV50" i="9"/>
  <c r="AV15" i="9" s="1"/>
  <c r="BN54" i="9" l="1"/>
  <c r="BN18" i="9" s="1"/>
  <c r="BM54" i="9"/>
  <c r="BM18" i="9" s="1"/>
  <c r="BP54" i="9"/>
  <c r="BP18" i="9" s="1"/>
  <c r="AZ51" i="9"/>
  <c r="AZ16" i="9" s="1"/>
  <c r="AU51" i="9"/>
  <c r="AU16" i="9" s="1"/>
  <c r="AV51" i="9"/>
  <c r="AV16" i="9" s="1"/>
  <c r="BM55" i="9" l="1"/>
  <c r="BM19" i="9" s="1"/>
  <c r="BN55" i="9"/>
  <c r="BN19" i="9" s="1"/>
  <c r="BP55" i="9"/>
  <c r="BP19" i="9" s="1"/>
  <c r="AZ52" i="9"/>
  <c r="AZ17" i="9" s="1"/>
  <c r="AU52" i="9"/>
  <c r="AU17" i="9" s="1"/>
  <c r="AV52" i="9"/>
  <c r="AV17" i="9" s="1"/>
  <c r="BN56" i="9" l="1"/>
  <c r="BN20" i="9" s="1"/>
  <c r="BM56" i="9"/>
  <c r="BM20" i="9" s="1"/>
  <c r="BP56" i="9"/>
  <c r="BP20" i="9" s="1"/>
  <c r="AZ53" i="9"/>
  <c r="AZ18" i="9" s="1"/>
  <c r="AU53" i="9"/>
  <c r="AU18" i="9" s="1"/>
  <c r="AV53" i="9"/>
  <c r="AV18" i="9" s="1"/>
  <c r="BM57" i="9" l="1"/>
  <c r="BM21" i="9" s="1"/>
  <c r="BN57" i="9"/>
  <c r="BN21" i="9" s="1"/>
  <c r="BP57" i="9"/>
  <c r="BP21" i="9" s="1"/>
  <c r="AZ54" i="9"/>
  <c r="AZ19" i="9" s="1"/>
  <c r="AU54" i="9"/>
  <c r="AU19" i="9" s="1"/>
  <c r="AV54" i="9"/>
  <c r="AV19" i="9" s="1"/>
  <c r="BN58" i="9" l="1"/>
  <c r="BN22" i="9" s="1"/>
  <c r="BM58" i="9"/>
  <c r="BM22" i="9" s="1"/>
  <c r="BP58" i="9"/>
  <c r="BP22" i="9" s="1"/>
  <c r="AZ55" i="9"/>
  <c r="AZ20" i="9" s="1"/>
  <c r="AU55" i="9"/>
  <c r="AU20" i="9" s="1"/>
  <c r="AV55" i="9"/>
  <c r="AV20" i="9" s="1"/>
  <c r="BM59" i="9" l="1"/>
  <c r="BM23" i="9" s="1"/>
  <c r="BN59" i="9"/>
  <c r="BN23" i="9" s="1"/>
  <c r="BP59" i="9"/>
  <c r="BP23" i="9" s="1"/>
  <c r="AZ56" i="9"/>
  <c r="AZ21" i="9" s="1"/>
  <c r="AU56" i="9"/>
  <c r="AU21" i="9" s="1"/>
  <c r="AV56" i="9"/>
  <c r="AV21" i="9" s="1"/>
  <c r="BN60" i="9" l="1"/>
  <c r="BN24" i="9" s="1"/>
  <c r="BM60" i="9"/>
  <c r="BM24" i="9" s="1"/>
  <c r="BP60" i="9"/>
  <c r="BP24" i="9" s="1"/>
  <c r="AZ57" i="9"/>
  <c r="AZ22" i="9" s="1"/>
  <c r="AU57" i="9"/>
  <c r="AU22" i="9" s="1"/>
  <c r="AV57" i="9"/>
  <c r="AV22" i="9" s="1"/>
  <c r="BM61" i="9" l="1"/>
  <c r="BM25" i="9" s="1"/>
  <c r="BN61" i="9"/>
  <c r="BN25" i="9" s="1"/>
  <c r="BP61" i="9"/>
  <c r="BP25" i="9" s="1"/>
  <c r="AZ58" i="9"/>
  <c r="AZ23" i="9" s="1"/>
  <c r="AU58" i="9"/>
  <c r="AU23" i="9" s="1"/>
  <c r="AV58" i="9"/>
  <c r="AV23" i="9" s="1"/>
  <c r="BN62" i="9" l="1"/>
  <c r="BN26" i="9" s="1"/>
  <c r="BM62" i="9"/>
  <c r="BM26" i="9" s="1"/>
  <c r="BP62" i="9"/>
  <c r="BP26" i="9" s="1"/>
  <c r="AZ59" i="9"/>
  <c r="AZ24" i="9" s="1"/>
  <c r="AU59" i="9"/>
  <c r="AU24" i="9" s="1"/>
  <c r="AV59" i="9"/>
  <c r="AV24" i="9" s="1"/>
  <c r="BN63" i="9" l="1"/>
  <c r="BN27" i="9" s="1"/>
  <c r="BM63" i="9"/>
  <c r="BM27" i="9" s="1"/>
  <c r="BP63" i="9"/>
  <c r="BP27" i="9" s="1"/>
  <c r="AZ60" i="9"/>
  <c r="AZ25" i="9" s="1"/>
  <c r="AU60" i="9"/>
  <c r="AU25" i="9" s="1"/>
  <c r="AV60" i="9"/>
  <c r="AV25" i="9" s="1"/>
  <c r="BM64" i="9" l="1"/>
  <c r="BM28" i="9" s="1"/>
  <c r="BN64" i="9"/>
  <c r="BN28" i="9" s="1"/>
  <c r="BP64" i="9"/>
  <c r="BP28" i="9" s="1"/>
  <c r="AZ61" i="9"/>
  <c r="AZ26" i="9" s="1"/>
  <c r="AU61" i="9"/>
  <c r="AU26" i="9" s="1"/>
  <c r="AV61" i="9"/>
  <c r="AV26" i="9" s="1"/>
  <c r="BN65" i="9" l="1"/>
  <c r="BN29" i="9" s="1"/>
  <c r="BM65" i="9"/>
  <c r="BM29" i="9" s="1"/>
  <c r="BP65" i="9"/>
  <c r="BP29" i="9" s="1"/>
  <c r="AZ62" i="9"/>
  <c r="AZ27" i="9" s="1"/>
  <c r="AU62" i="9"/>
  <c r="AU27" i="9" s="1"/>
  <c r="AV62" i="9"/>
  <c r="AV27" i="9" s="1"/>
  <c r="BM66" i="9" l="1"/>
  <c r="BM30" i="9" s="1"/>
  <c r="BN66" i="9"/>
  <c r="BN30" i="9" s="1"/>
  <c r="BP66" i="9"/>
  <c r="BP30" i="9" s="1"/>
  <c r="AZ63" i="9"/>
  <c r="AZ28" i="9" s="1"/>
  <c r="AU63" i="9"/>
  <c r="AU28" i="9" s="1"/>
  <c r="AV63" i="9"/>
  <c r="AV28" i="9" s="1"/>
  <c r="BN67" i="9" l="1"/>
  <c r="BM67" i="9"/>
  <c r="BP67" i="9"/>
  <c r="AZ64" i="9"/>
  <c r="AZ29" i="9" s="1"/>
  <c r="AU64" i="9"/>
  <c r="AU29" i="9" s="1"/>
  <c r="AV64" i="9"/>
  <c r="AV29" i="9" s="1"/>
  <c r="BP31" i="9" l="1"/>
  <c r="BM31" i="9"/>
  <c r="BN31" i="9"/>
  <c r="BM68" i="9"/>
  <c r="BN68" i="9"/>
  <c r="BP68" i="9"/>
  <c r="AZ65" i="9"/>
  <c r="AZ30" i="9" s="1"/>
  <c r="AU65" i="9"/>
  <c r="AU30" i="9" s="1"/>
  <c r="AV65" i="9"/>
  <c r="AV30" i="9" s="1"/>
  <c r="BP32" i="9" l="1"/>
  <c r="BM32" i="9"/>
  <c r="BN32" i="9"/>
  <c r="BN69" i="9"/>
  <c r="BN33" i="9" s="1"/>
  <c r="BM69" i="9"/>
  <c r="BM33" i="9" s="1"/>
  <c r="BP69" i="9"/>
  <c r="AZ66" i="9"/>
  <c r="AU66" i="9"/>
  <c r="AU31" i="9" s="1"/>
  <c r="AV66" i="9"/>
  <c r="AV31" i="9" s="1"/>
  <c r="BM70" i="9" l="1"/>
  <c r="BU4" i="9" s="1"/>
  <c r="BN70" i="9"/>
  <c r="BV4" i="9" s="1"/>
  <c r="BP70" i="9"/>
  <c r="AZ67" i="9"/>
  <c r="BI4" i="9" s="1"/>
  <c r="AU67" i="9"/>
  <c r="BD4" i="9" s="1"/>
  <c r="AV67" i="9"/>
  <c r="BE4" i="9" s="1"/>
  <c r="BN71" i="9" l="1"/>
  <c r="BM71" i="9"/>
  <c r="BP71" i="9"/>
  <c r="AZ68" i="9"/>
  <c r="AU68" i="9"/>
  <c r="AV68" i="9"/>
  <c r="BM72" i="9" l="1"/>
  <c r="BN72" i="9"/>
  <c r="BP72" i="9"/>
  <c r="AZ69" i="9"/>
  <c r="AU69" i="9"/>
  <c r="AV69" i="9"/>
  <c r="AD7" i="11"/>
  <c r="D5" i="9" s="1"/>
  <c r="AI7" i="11"/>
  <c r="AN7" i="11"/>
  <c r="AZ7" i="11"/>
  <c r="AD8" i="11"/>
  <c r="BA61" i="11"/>
  <c r="AZ61" i="11"/>
  <c r="BA60" i="11"/>
  <c r="AZ60" i="11"/>
  <c r="BA59" i="11"/>
  <c r="AZ59" i="11"/>
  <c r="BA58" i="11"/>
  <c r="AZ58" i="11"/>
  <c r="BA57" i="11"/>
  <c r="AZ57" i="11"/>
  <c r="BA56" i="11"/>
  <c r="AZ56" i="11"/>
  <c r="AZ55" i="11"/>
  <c r="AZ54" i="11"/>
  <c r="AZ53" i="11"/>
  <c r="AZ52" i="11"/>
  <c r="AZ51" i="11"/>
  <c r="AZ50" i="11"/>
  <c r="AZ49" i="11"/>
  <c r="AZ48" i="11"/>
  <c r="AZ47" i="11"/>
  <c r="AZ46" i="11"/>
  <c r="AZ45" i="11"/>
  <c r="AZ44" i="11"/>
  <c r="AZ43" i="11"/>
  <c r="AZ42" i="11"/>
  <c r="AZ41" i="11"/>
  <c r="AZ40" i="11"/>
  <c r="AZ39" i="11"/>
  <c r="AZ38" i="11"/>
  <c r="AZ37" i="11"/>
  <c r="AZ36" i="11"/>
  <c r="AZ35" i="11"/>
  <c r="AZ34" i="11"/>
  <c r="AZ33" i="11"/>
  <c r="AZ32" i="11"/>
  <c r="AZ31" i="11"/>
  <c r="AZ30" i="11"/>
  <c r="AZ29" i="11"/>
  <c r="AZ28" i="11"/>
  <c r="AZ27" i="11"/>
  <c r="AZ26" i="11"/>
  <c r="AZ25" i="11"/>
  <c r="AZ24" i="11"/>
  <c r="AZ23" i="11"/>
  <c r="AZ22" i="11"/>
  <c r="AZ21" i="11"/>
  <c r="AZ20" i="11"/>
  <c r="AZ19" i="11"/>
  <c r="AZ18" i="11"/>
  <c r="AZ17" i="11"/>
  <c r="AZ16" i="11"/>
  <c r="AZ15" i="11"/>
  <c r="AZ14" i="11"/>
  <c r="AZ13" i="11"/>
  <c r="AZ12" i="11"/>
  <c r="AZ11" i="11"/>
  <c r="AZ10" i="11"/>
  <c r="AZ9" i="11"/>
  <c r="AZ8" i="11"/>
  <c r="T39" i="9"/>
  <c r="U39" i="9"/>
  <c r="V39" i="9"/>
  <c r="U40" i="9"/>
  <c r="V40" i="9"/>
  <c r="U41" i="9"/>
  <c r="V41" i="9"/>
  <c r="U42" i="9"/>
  <c r="V42" i="9"/>
  <c r="U43" i="9"/>
  <c r="V43" i="9"/>
  <c r="U44" i="9"/>
  <c r="V44" i="9"/>
  <c r="U45" i="9"/>
  <c r="V45" i="9"/>
  <c r="AZ6" i="11"/>
  <c r="AG88" i="9"/>
  <c r="AQ28" i="9" s="1"/>
  <c r="AD88" i="9"/>
  <c r="AN28" i="9" s="1"/>
  <c r="AC88" i="9"/>
  <c r="AM28" i="9" s="1"/>
  <c r="AB88" i="9"/>
  <c r="AL28" i="9" s="1"/>
  <c r="AA88" i="9"/>
  <c r="AK28" i="9" s="1"/>
  <c r="AG87" i="9"/>
  <c r="AQ27" i="9" s="1"/>
  <c r="AD87" i="9"/>
  <c r="AN27" i="9" s="1"/>
  <c r="AC87" i="9"/>
  <c r="AM27" i="9" s="1"/>
  <c r="AB87" i="9"/>
  <c r="AL27" i="9" s="1"/>
  <c r="AA87" i="9"/>
  <c r="AK27" i="9" s="1"/>
  <c r="AG86" i="9"/>
  <c r="AQ26" i="9" s="1"/>
  <c r="AD86" i="9"/>
  <c r="AN26" i="9" s="1"/>
  <c r="AC86" i="9"/>
  <c r="AM26" i="9" s="1"/>
  <c r="AB86" i="9"/>
  <c r="AL26" i="9" s="1"/>
  <c r="AA86" i="9"/>
  <c r="AK26" i="9" s="1"/>
  <c r="AG85" i="9"/>
  <c r="AQ25" i="9" s="1"/>
  <c r="AD85" i="9"/>
  <c r="AN25" i="9" s="1"/>
  <c r="AC85" i="9"/>
  <c r="AM25" i="9" s="1"/>
  <c r="AB85" i="9"/>
  <c r="AL25" i="9" s="1"/>
  <c r="AA85" i="9"/>
  <c r="AK25" i="9" s="1"/>
  <c r="AG84" i="9"/>
  <c r="AQ24" i="9" s="1"/>
  <c r="AD84" i="9"/>
  <c r="AN24" i="9" s="1"/>
  <c r="AC84" i="9"/>
  <c r="AM24" i="9" s="1"/>
  <c r="AB84" i="9"/>
  <c r="AL24" i="9" s="1"/>
  <c r="AA84" i="9"/>
  <c r="AK24" i="9" s="1"/>
  <c r="AG83" i="9"/>
  <c r="AQ23" i="9" s="1"/>
  <c r="AD83" i="9"/>
  <c r="AN23" i="9" s="1"/>
  <c r="AC83" i="9"/>
  <c r="AM23" i="9" s="1"/>
  <c r="AB83" i="9"/>
  <c r="AL23" i="9" s="1"/>
  <c r="AA83" i="9"/>
  <c r="AK23" i="9" s="1"/>
  <c r="AG82" i="9"/>
  <c r="AQ22" i="9" s="1"/>
  <c r="AD82" i="9"/>
  <c r="AN22" i="9" s="1"/>
  <c r="AC82" i="9"/>
  <c r="AM22" i="9" s="1"/>
  <c r="AB82" i="9"/>
  <c r="AL22" i="9" s="1"/>
  <c r="AA82" i="9"/>
  <c r="AK22" i="9" s="1"/>
  <c r="AG81" i="9"/>
  <c r="AQ21" i="9" s="1"/>
  <c r="AD81" i="9"/>
  <c r="AN21" i="9" s="1"/>
  <c r="AC81" i="9"/>
  <c r="AM21" i="9" s="1"/>
  <c r="AB81" i="9"/>
  <c r="AL21" i="9" s="1"/>
  <c r="AA81" i="9"/>
  <c r="AK21" i="9" s="1"/>
  <c r="AG80" i="9"/>
  <c r="AQ20" i="9" s="1"/>
  <c r="AD80" i="9"/>
  <c r="AN20" i="9" s="1"/>
  <c r="AC80" i="9"/>
  <c r="AB80" i="9"/>
  <c r="AA80" i="9"/>
  <c r="AK20" i="9" s="1"/>
  <c r="AG79" i="9"/>
  <c r="AQ19" i="9" s="1"/>
  <c r="AD79" i="9"/>
  <c r="AN19" i="9" s="1"/>
  <c r="AC79" i="9"/>
  <c r="AM19" i="9" s="1"/>
  <c r="AB79" i="9"/>
  <c r="AL19" i="9" s="1"/>
  <c r="AA79" i="9"/>
  <c r="AK19" i="9" s="1"/>
  <c r="AG78" i="9"/>
  <c r="AQ18" i="9" s="1"/>
  <c r="AD78" i="9"/>
  <c r="AN18" i="9" s="1"/>
  <c r="AC78" i="9"/>
  <c r="AM18" i="9" s="1"/>
  <c r="AB78" i="9"/>
  <c r="AL18" i="9" s="1"/>
  <c r="AA78" i="9"/>
  <c r="AK18" i="9" s="1"/>
  <c r="AG77" i="9"/>
  <c r="AQ17" i="9" s="1"/>
  <c r="AD77" i="9"/>
  <c r="AN17" i="9" s="1"/>
  <c r="AC77" i="9"/>
  <c r="AM17" i="9" s="1"/>
  <c r="AB77" i="9"/>
  <c r="AL17" i="9" s="1"/>
  <c r="AA77" i="9"/>
  <c r="AK17" i="9" s="1"/>
  <c r="AG76" i="9"/>
  <c r="AQ16" i="9" s="1"/>
  <c r="AD76" i="9"/>
  <c r="AN16" i="9" s="1"/>
  <c r="AC76" i="9"/>
  <c r="AM16" i="9" s="1"/>
  <c r="AB76" i="9"/>
  <c r="AL16" i="9" s="1"/>
  <c r="AA76" i="9"/>
  <c r="AK16" i="9" s="1"/>
  <c r="AG75" i="9"/>
  <c r="AQ15" i="9" s="1"/>
  <c r="AD75" i="9"/>
  <c r="AN15" i="9" s="1"/>
  <c r="AC75" i="9"/>
  <c r="AM15" i="9" s="1"/>
  <c r="AB75" i="9"/>
  <c r="AL15" i="9" s="1"/>
  <c r="AA75" i="9"/>
  <c r="AK15" i="9" s="1"/>
  <c r="AG74" i="9"/>
  <c r="AQ14" i="9" s="1"/>
  <c r="AD74" i="9"/>
  <c r="AN14" i="9" s="1"/>
  <c r="AC74" i="9"/>
  <c r="AM14" i="9" s="1"/>
  <c r="AB74" i="9"/>
  <c r="AL14" i="9" s="1"/>
  <c r="AA74" i="9"/>
  <c r="AK14" i="9" s="1"/>
  <c r="AG73" i="9"/>
  <c r="AQ13" i="9" s="1"/>
  <c r="AD73" i="9"/>
  <c r="AN13" i="9" s="1"/>
  <c r="AC73" i="9"/>
  <c r="AM13" i="9" s="1"/>
  <c r="AB73" i="9"/>
  <c r="AL13" i="9" s="1"/>
  <c r="AA73" i="9"/>
  <c r="AK13" i="9" s="1"/>
  <c r="AG72" i="9"/>
  <c r="AQ12" i="9" s="1"/>
  <c r="AD72" i="9"/>
  <c r="AN12" i="9" s="1"/>
  <c r="AC72" i="9"/>
  <c r="AM12" i="9" s="1"/>
  <c r="AB72" i="9"/>
  <c r="AL12" i="9" s="1"/>
  <c r="AA72" i="9"/>
  <c r="AK12" i="9" s="1"/>
  <c r="AG71" i="9"/>
  <c r="AQ11" i="9" s="1"/>
  <c r="AD71" i="9"/>
  <c r="AN11" i="9" s="1"/>
  <c r="AC71" i="9"/>
  <c r="AM11" i="9" s="1"/>
  <c r="AB71" i="9"/>
  <c r="AL11" i="9" s="1"/>
  <c r="AA71" i="9"/>
  <c r="AK11" i="9" s="1"/>
  <c r="AG70" i="9"/>
  <c r="AQ10" i="9" s="1"/>
  <c r="AD70" i="9"/>
  <c r="AN10" i="9" s="1"/>
  <c r="AC70" i="9"/>
  <c r="AM10" i="9" s="1"/>
  <c r="AB70" i="9"/>
  <c r="AL10" i="9" s="1"/>
  <c r="AA70" i="9"/>
  <c r="AK10" i="9" s="1"/>
  <c r="AG69" i="9"/>
  <c r="AQ9" i="9" s="1"/>
  <c r="AD69" i="9"/>
  <c r="AN9" i="9" s="1"/>
  <c r="AC69" i="9"/>
  <c r="AM9" i="9" s="1"/>
  <c r="AB69" i="9"/>
  <c r="AL9" i="9" s="1"/>
  <c r="AA69" i="9"/>
  <c r="AK9" i="9" s="1"/>
  <c r="AG68" i="9"/>
  <c r="AQ8" i="9" s="1"/>
  <c r="AD68" i="9"/>
  <c r="AN8" i="9" s="1"/>
  <c r="AC68" i="9"/>
  <c r="AM8" i="9" s="1"/>
  <c r="AB68" i="9"/>
  <c r="AL8" i="9" s="1"/>
  <c r="AA68" i="9"/>
  <c r="AK8" i="9" s="1"/>
  <c r="AG67" i="9"/>
  <c r="AQ7" i="9" s="1"/>
  <c r="AD67" i="9"/>
  <c r="AN7" i="9" s="1"/>
  <c r="AC67" i="9"/>
  <c r="AM7" i="9" s="1"/>
  <c r="AB67" i="9"/>
  <c r="AL7" i="9" s="1"/>
  <c r="AA67" i="9"/>
  <c r="AK7" i="9" s="1"/>
  <c r="AG66" i="9"/>
  <c r="AQ6" i="9" s="1"/>
  <c r="AD66" i="9"/>
  <c r="AN6" i="9" s="1"/>
  <c r="AC66" i="9"/>
  <c r="AM6" i="9" s="1"/>
  <c r="AB66" i="9"/>
  <c r="AL6" i="9" s="1"/>
  <c r="AA66" i="9"/>
  <c r="AK6" i="9" s="1"/>
  <c r="AG65" i="9"/>
  <c r="AQ5" i="9" s="1"/>
  <c r="AD65" i="9"/>
  <c r="AN5" i="9" s="1"/>
  <c r="AC65" i="9"/>
  <c r="AM5" i="9" s="1"/>
  <c r="AB65" i="9"/>
  <c r="AL5" i="9" s="1"/>
  <c r="AA65" i="9"/>
  <c r="AK5" i="9" s="1"/>
  <c r="AG64" i="9"/>
  <c r="AQ4" i="9" s="1"/>
  <c r="AD64" i="9"/>
  <c r="AN4" i="9" s="1"/>
  <c r="AC64" i="9"/>
  <c r="AM4" i="9" s="1"/>
  <c r="AB64" i="9"/>
  <c r="AL4" i="9" s="1"/>
  <c r="AA64" i="9"/>
  <c r="AK4" i="9" s="1"/>
  <c r="AG63" i="9"/>
  <c r="AG28" i="9" s="1"/>
  <c r="AD63" i="9"/>
  <c r="AD28" i="9" s="1"/>
  <c r="AC63" i="9"/>
  <c r="AC28" i="9" s="1"/>
  <c r="AB63" i="9"/>
  <c r="AB28" i="9" s="1"/>
  <c r="AA63" i="9"/>
  <c r="AA28" i="9" s="1"/>
  <c r="AG62" i="9"/>
  <c r="AG27" i="9" s="1"/>
  <c r="AD62" i="9"/>
  <c r="AD27" i="9" s="1"/>
  <c r="AC62" i="9"/>
  <c r="AC27" i="9" s="1"/>
  <c r="AB62" i="9"/>
  <c r="AB27" i="9" s="1"/>
  <c r="AA62" i="9"/>
  <c r="AA27" i="9" s="1"/>
  <c r="AG61" i="9"/>
  <c r="AG26" i="9" s="1"/>
  <c r="AD61" i="9"/>
  <c r="AD26" i="9" s="1"/>
  <c r="AC61" i="9"/>
  <c r="AC26" i="9" s="1"/>
  <c r="AB61" i="9"/>
  <c r="AB26" i="9" s="1"/>
  <c r="AA61" i="9"/>
  <c r="AA26" i="9" s="1"/>
  <c r="AG60" i="9"/>
  <c r="AG25" i="9" s="1"/>
  <c r="AD60" i="9"/>
  <c r="AD25" i="9" s="1"/>
  <c r="AC60" i="9"/>
  <c r="AC25" i="9" s="1"/>
  <c r="AB60" i="9"/>
  <c r="AB25" i="9" s="1"/>
  <c r="AA60" i="9"/>
  <c r="AA25" i="9" s="1"/>
  <c r="AG59" i="9"/>
  <c r="AG24" i="9" s="1"/>
  <c r="AD59" i="9"/>
  <c r="AD24" i="9" s="1"/>
  <c r="AC59" i="9"/>
  <c r="AC24" i="9" s="1"/>
  <c r="AB59" i="9"/>
  <c r="AB24" i="9" s="1"/>
  <c r="AA59" i="9"/>
  <c r="AA24" i="9" s="1"/>
  <c r="AG58" i="9"/>
  <c r="AG23" i="9" s="1"/>
  <c r="AD58" i="9"/>
  <c r="AD23" i="9" s="1"/>
  <c r="AC58" i="9"/>
  <c r="AC23" i="9" s="1"/>
  <c r="AB58" i="9"/>
  <c r="AB23" i="9" s="1"/>
  <c r="AA58" i="9"/>
  <c r="AA23" i="9" s="1"/>
  <c r="AG57" i="9"/>
  <c r="AG22" i="9" s="1"/>
  <c r="AD57" i="9"/>
  <c r="AD22" i="9" s="1"/>
  <c r="AC57" i="9"/>
  <c r="AC22" i="9" s="1"/>
  <c r="AB57" i="9"/>
  <c r="AB22" i="9" s="1"/>
  <c r="AA57" i="9"/>
  <c r="AA22" i="9" s="1"/>
  <c r="AG56" i="9"/>
  <c r="AG21" i="9" s="1"/>
  <c r="AD56" i="9"/>
  <c r="AD21" i="9" s="1"/>
  <c r="AC56" i="9"/>
  <c r="AC21" i="9" s="1"/>
  <c r="AB56" i="9"/>
  <c r="AB21" i="9" s="1"/>
  <c r="AA56" i="9"/>
  <c r="AA21" i="9" s="1"/>
  <c r="AG55" i="9"/>
  <c r="AG20" i="9" s="1"/>
  <c r="AD55" i="9"/>
  <c r="AD20" i="9" s="1"/>
  <c r="AC55" i="9"/>
  <c r="AC20" i="9" s="1"/>
  <c r="AB55" i="9"/>
  <c r="AB20" i="9" s="1"/>
  <c r="AA55" i="9"/>
  <c r="AA20" i="9" s="1"/>
  <c r="AG54" i="9"/>
  <c r="AG19" i="9" s="1"/>
  <c r="AD54" i="9"/>
  <c r="AD19" i="9" s="1"/>
  <c r="AC54" i="9"/>
  <c r="AC19" i="9" s="1"/>
  <c r="AB54" i="9"/>
  <c r="AB19" i="9" s="1"/>
  <c r="AA54" i="9"/>
  <c r="AA19" i="9" s="1"/>
  <c r="AG53" i="9"/>
  <c r="AG18" i="9" s="1"/>
  <c r="AD53" i="9"/>
  <c r="AD18" i="9" s="1"/>
  <c r="AC53" i="9"/>
  <c r="AC18" i="9" s="1"/>
  <c r="AB53" i="9"/>
  <c r="AB18" i="9" s="1"/>
  <c r="AA53" i="9"/>
  <c r="AA18" i="9" s="1"/>
  <c r="AG52" i="9"/>
  <c r="AG17" i="9" s="1"/>
  <c r="AD52" i="9"/>
  <c r="AD17" i="9" s="1"/>
  <c r="AC52" i="9"/>
  <c r="AC17" i="9" s="1"/>
  <c r="AB52" i="9"/>
  <c r="AB17" i="9" s="1"/>
  <c r="AA52" i="9"/>
  <c r="AA17" i="9" s="1"/>
  <c r="AG51" i="9"/>
  <c r="AG16" i="9" s="1"/>
  <c r="AD51" i="9"/>
  <c r="AD16" i="9" s="1"/>
  <c r="AC51" i="9"/>
  <c r="AC16" i="9" s="1"/>
  <c r="AB51" i="9"/>
  <c r="AB16" i="9" s="1"/>
  <c r="AA51" i="9"/>
  <c r="AA16" i="9" s="1"/>
  <c r="AG50" i="9"/>
  <c r="AG15" i="9" s="1"/>
  <c r="AD50" i="9"/>
  <c r="AD15" i="9" s="1"/>
  <c r="AC50" i="9"/>
  <c r="AC15" i="9" s="1"/>
  <c r="AB50" i="9"/>
  <c r="AB15" i="9" s="1"/>
  <c r="AA50" i="9"/>
  <c r="AA15" i="9" s="1"/>
  <c r="AG49" i="9"/>
  <c r="AG14" i="9" s="1"/>
  <c r="AD49" i="9"/>
  <c r="AD14" i="9" s="1"/>
  <c r="AC49" i="9"/>
  <c r="AC14" i="9" s="1"/>
  <c r="AB49" i="9"/>
  <c r="AB14" i="9" s="1"/>
  <c r="AA49" i="9"/>
  <c r="AA14" i="9" s="1"/>
  <c r="AG48" i="9"/>
  <c r="AG13" i="9" s="1"/>
  <c r="AD48" i="9"/>
  <c r="AD13" i="9" s="1"/>
  <c r="AC48" i="9"/>
  <c r="AC13" i="9" s="1"/>
  <c r="AB48" i="9"/>
  <c r="AB13" i="9" s="1"/>
  <c r="AA48" i="9"/>
  <c r="AA13" i="9" s="1"/>
  <c r="AG47" i="9"/>
  <c r="AG12" i="9" s="1"/>
  <c r="AD47" i="9"/>
  <c r="AD12" i="9" s="1"/>
  <c r="AC47" i="9"/>
  <c r="AC12" i="9" s="1"/>
  <c r="AB47" i="9"/>
  <c r="AB12" i="9" s="1"/>
  <c r="AA47" i="9"/>
  <c r="AA12" i="9" s="1"/>
  <c r="AG46" i="9"/>
  <c r="AG11" i="9" s="1"/>
  <c r="AD46" i="9"/>
  <c r="AD11" i="9" s="1"/>
  <c r="AC46" i="9"/>
  <c r="AC11" i="9" s="1"/>
  <c r="AB46" i="9"/>
  <c r="AB11" i="9" s="1"/>
  <c r="AA46" i="9"/>
  <c r="AA11" i="9" s="1"/>
  <c r="AG45" i="9"/>
  <c r="AG10" i="9" s="1"/>
  <c r="AD45" i="9"/>
  <c r="AD10" i="9" s="1"/>
  <c r="AC45" i="9"/>
  <c r="AC10" i="9" s="1"/>
  <c r="AB45" i="9"/>
  <c r="AB10" i="9" s="1"/>
  <c r="AA45" i="9"/>
  <c r="AA10" i="9" s="1"/>
  <c r="AG44" i="9"/>
  <c r="AG9" i="9" s="1"/>
  <c r="AD44" i="9"/>
  <c r="AD9" i="9" s="1"/>
  <c r="AC44" i="9"/>
  <c r="AC9" i="9" s="1"/>
  <c r="AB44" i="9"/>
  <c r="AB9" i="9" s="1"/>
  <c r="AA44" i="9"/>
  <c r="AA9" i="9" s="1"/>
  <c r="AG43" i="9"/>
  <c r="AG8" i="9" s="1"/>
  <c r="AD43" i="9"/>
  <c r="AD8" i="9" s="1"/>
  <c r="AC43" i="9"/>
  <c r="AC8" i="9" s="1"/>
  <c r="AB43" i="9"/>
  <c r="AB8" i="9" s="1"/>
  <c r="AA43" i="9"/>
  <c r="AA8" i="9" s="1"/>
  <c r="AG42" i="9"/>
  <c r="AG7" i="9" s="1"/>
  <c r="AD42" i="9"/>
  <c r="AD7" i="9" s="1"/>
  <c r="AC42" i="9"/>
  <c r="AC7" i="9" s="1"/>
  <c r="AB42" i="9"/>
  <c r="AB7" i="9" s="1"/>
  <c r="AA42" i="9"/>
  <c r="AA7" i="9" s="1"/>
  <c r="AG41" i="9"/>
  <c r="AG6" i="9" s="1"/>
  <c r="AD41" i="9"/>
  <c r="AD6" i="9" s="1"/>
  <c r="AC41" i="9"/>
  <c r="AC6" i="9" s="1"/>
  <c r="AB41" i="9"/>
  <c r="AB6" i="9" s="1"/>
  <c r="AA41" i="9"/>
  <c r="AA6" i="9" s="1"/>
  <c r="AG40" i="9"/>
  <c r="AG5" i="9" s="1"/>
  <c r="AD40" i="9"/>
  <c r="AD5" i="9" s="1"/>
  <c r="AC40" i="9"/>
  <c r="AC5" i="9" s="1"/>
  <c r="AB40" i="9"/>
  <c r="AB5" i="9" s="1"/>
  <c r="AA40" i="9"/>
  <c r="AA5" i="9" s="1"/>
  <c r="AG39" i="9"/>
  <c r="AG4" i="9" s="1"/>
  <c r="AD39" i="9"/>
  <c r="AC39" i="9"/>
  <c r="AB39" i="9"/>
  <c r="AA39" i="9"/>
  <c r="AJ7" i="11" l="1"/>
  <c r="AU7" i="11"/>
  <c r="AV7" i="11" s="1"/>
  <c r="AM7" i="11"/>
  <c r="AK7" i="11"/>
  <c r="BM73" i="9"/>
  <c r="BN73" i="9"/>
  <c r="BP73" i="9"/>
  <c r="AZ70" i="9"/>
  <c r="AU70" i="9"/>
  <c r="AV70" i="9"/>
  <c r="AM20" i="9"/>
  <c r="AL20" i="9"/>
  <c r="AY7" i="11"/>
  <c r="AL7" i="11"/>
  <c r="AC10" i="2"/>
  <c r="AD10" i="12"/>
  <c r="AD9" i="12"/>
  <c r="AD8" i="12"/>
  <c r="AD7" i="12"/>
  <c r="AD14" i="11"/>
  <c r="AD13" i="11"/>
  <c r="AD12" i="11"/>
  <c r="D12" i="9" s="1"/>
  <c r="AD11" i="11"/>
  <c r="AD10" i="11"/>
  <c r="D8" i="9" s="1"/>
  <c r="AD9" i="11"/>
  <c r="D7" i="9" s="1"/>
  <c r="AD6" i="11"/>
  <c r="D10" i="9" l="1"/>
  <c r="I11" i="9"/>
  <c r="I12" i="9"/>
  <c r="I17" i="9" s="1"/>
  <c r="D11" i="9"/>
  <c r="BN74" i="9"/>
  <c r="BM74" i="9"/>
  <c r="BP74" i="9"/>
  <c r="AZ71" i="9"/>
  <c r="D9" i="9"/>
  <c r="AU71" i="9"/>
  <c r="AV71" i="9"/>
  <c r="D4" i="9"/>
  <c r="AX7" i="11"/>
  <c r="D6" i="9"/>
  <c r="A1" i="13"/>
  <c r="AA10" i="13"/>
  <c r="AF10" i="13" s="1"/>
  <c r="AC9" i="13"/>
  <c r="AA65" i="13"/>
  <c r="AF65" i="13" s="1"/>
  <c r="AA64" i="13"/>
  <c r="AF64" i="13" s="1"/>
  <c r="AA63" i="13"/>
  <c r="AF63" i="13" s="1"/>
  <c r="AA62" i="13"/>
  <c r="AF62" i="13" s="1"/>
  <c r="AA61" i="13"/>
  <c r="AF61" i="13" s="1"/>
  <c r="AA60" i="13"/>
  <c r="AF60" i="13" s="1"/>
  <c r="AA43" i="13"/>
  <c r="AF43" i="13" s="1"/>
  <c r="AA42" i="13"/>
  <c r="AF42" i="13" s="1"/>
  <c r="AA41" i="13"/>
  <c r="AF41" i="13" s="1"/>
  <c r="AA40" i="13"/>
  <c r="AF40" i="13" s="1"/>
  <c r="AA39" i="13"/>
  <c r="AF39" i="13" s="1"/>
  <c r="AA38" i="13"/>
  <c r="AF38" i="13" s="1"/>
  <c r="AA37" i="13"/>
  <c r="AF37" i="13" s="1"/>
  <c r="AA36" i="13"/>
  <c r="AF36" i="13" s="1"/>
  <c r="AA35" i="13"/>
  <c r="AF35" i="13" s="1"/>
  <c r="AA34" i="13"/>
  <c r="AF34" i="13" s="1"/>
  <c r="AA33" i="13"/>
  <c r="AF33" i="13" s="1"/>
  <c r="AA32" i="13"/>
  <c r="AF32" i="13" s="1"/>
  <c r="AA31" i="13"/>
  <c r="AF31" i="13" s="1"/>
  <c r="AA30" i="13"/>
  <c r="AF30" i="13" s="1"/>
  <c r="AA29" i="13"/>
  <c r="AF29" i="13" s="1"/>
  <c r="AA28" i="13"/>
  <c r="AF28" i="13" s="1"/>
  <c r="AA27" i="13"/>
  <c r="AF27" i="13" s="1"/>
  <c r="AA26" i="13"/>
  <c r="AF26" i="13" s="1"/>
  <c r="AA25" i="13"/>
  <c r="AF25" i="13" s="1"/>
  <c r="AA24" i="13"/>
  <c r="AF24" i="13" s="1"/>
  <c r="AA23" i="13"/>
  <c r="AF23" i="13" s="1"/>
  <c r="AA22" i="13"/>
  <c r="AF22" i="13" s="1"/>
  <c r="AA21" i="13"/>
  <c r="AF21" i="13" s="1"/>
  <c r="AA20" i="13"/>
  <c r="AF20" i="13" s="1"/>
  <c r="AA19" i="13"/>
  <c r="AF19" i="13" s="1"/>
  <c r="AA18" i="13"/>
  <c r="AF18" i="13" s="1"/>
  <c r="AA17" i="13"/>
  <c r="AF17" i="13" s="1"/>
  <c r="AA16" i="13"/>
  <c r="AF16" i="13" s="1"/>
  <c r="AA15" i="13"/>
  <c r="AF15" i="13" s="1"/>
  <c r="AA14" i="13"/>
  <c r="AF14" i="13" s="1"/>
  <c r="AA13" i="13"/>
  <c r="AF13" i="13" s="1"/>
  <c r="AA12" i="13"/>
  <c r="AF12" i="13" s="1"/>
  <c r="AA11" i="13"/>
  <c r="AF11" i="13" s="1"/>
  <c r="AM61" i="12"/>
  <c r="AM60" i="12"/>
  <c r="AM59" i="12"/>
  <c r="AM58" i="12"/>
  <c r="AM57" i="12"/>
  <c r="AM56" i="12"/>
  <c r="AM55" i="12"/>
  <c r="AM54" i="12"/>
  <c r="AM53" i="12"/>
  <c r="AM52" i="12"/>
  <c r="AM51" i="12"/>
  <c r="AM50" i="12"/>
  <c r="AM49" i="12"/>
  <c r="AM48" i="12"/>
  <c r="AM47" i="12"/>
  <c r="AM46" i="12"/>
  <c r="AM45" i="12"/>
  <c r="AM44" i="12"/>
  <c r="AM43" i="12"/>
  <c r="AM42" i="12"/>
  <c r="AM41" i="12"/>
  <c r="AM40" i="12"/>
  <c r="AM39" i="12"/>
  <c r="AM38" i="12"/>
  <c r="AM37" i="12"/>
  <c r="AM36" i="12"/>
  <c r="AM35" i="12"/>
  <c r="AM34" i="12"/>
  <c r="AM33" i="12"/>
  <c r="AM32" i="12"/>
  <c r="AM31" i="12"/>
  <c r="AM30" i="12"/>
  <c r="AM29" i="12"/>
  <c r="AM28" i="12"/>
  <c r="AM27" i="12"/>
  <c r="AM26" i="12"/>
  <c r="AM25" i="12"/>
  <c r="AM24" i="12"/>
  <c r="AM23" i="12"/>
  <c r="AM22" i="12"/>
  <c r="AM21" i="12"/>
  <c r="AM20" i="12"/>
  <c r="AM19" i="12"/>
  <c r="AM18" i="12"/>
  <c r="AM17" i="12"/>
  <c r="AM16" i="12"/>
  <c r="AM15" i="12"/>
  <c r="AM14" i="12"/>
  <c r="AM13" i="12"/>
  <c r="AM12" i="12"/>
  <c r="AM11" i="12"/>
  <c r="AM10" i="12"/>
  <c r="AM9" i="12"/>
  <c r="AM8" i="12"/>
  <c r="AM7" i="12"/>
  <c r="AM6" i="12"/>
  <c r="AO39" i="12"/>
  <c r="AO38" i="12"/>
  <c r="AO37" i="12"/>
  <c r="AO36" i="12"/>
  <c r="AO35" i="12"/>
  <c r="AO34" i="12"/>
  <c r="AO33" i="12"/>
  <c r="AO32" i="12"/>
  <c r="AO31" i="12"/>
  <c r="AO30" i="12"/>
  <c r="AO29" i="12"/>
  <c r="AO28" i="12"/>
  <c r="AO27" i="12"/>
  <c r="AO26" i="12"/>
  <c r="AO25" i="12"/>
  <c r="AO24" i="12"/>
  <c r="AO23" i="12"/>
  <c r="AO22" i="12"/>
  <c r="AO21" i="12"/>
  <c r="AO20" i="12"/>
  <c r="AO19" i="12"/>
  <c r="AO18" i="12"/>
  <c r="AO17" i="12"/>
  <c r="AO16" i="12"/>
  <c r="AO15" i="12"/>
  <c r="AO14" i="12"/>
  <c r="AO13" i="12"/>
  <c r="AO12" i="12"/>
  <c r="AO11" i="12"/>
  <c r="AO10" i="12"/>
  <c r="AO9" i="12"/>
  <c r="AO8" i="12"/>
  <c r="AO7" i="12"/>
  <c r="AO6" i="12"/>
  <c r="AS61" i="12"/>
  <c r="AL61" i="12"/>
  <c r="AK61" i="12"/>
  <c r="AJ61" i="12"/>
  <c r="AI61" i="12"/>
  <c r="AH61" i="12"/>
  <c r="AS60" i="12"/>
  <c r="AL60" i="12"/>
  <c r="AK60" i="12"/>
  <c r="AJ60" i="12"/>
  <c r="AI60" i="12"/>
  <c r="AH60" i="12"/>
  <c r="AS59" i="12"/>
  <c r="AL59" i="12"/>
  <c r="AK59" i="12"/>
  <c r="AJ59" i="12"/>
  <c r="AI59" i="12"/>
  <c r="AH59" i="12"/>
  <c r="AS58" i="12"/>
  <c r="AL58" i="12"/>
  <c r="AK58" i="12"/>
  <c r="AJ58" i="12"/>
  <c r="AI58" i="12"/>
  <c r="AH58" i="12"/>
  <c r="AS57" i="12"/>
  <c r="AL57" i="12"/>
  <c r="AK57" i="12"/>
  <c r="AJ57" i="12"/>
  <c r="AI57" i="12"/>
  <c r="AH57" i="12"/>
  <c r="AS56" i="12"/>
  <c r="AL56" i="12"/>
  <c r="AK56" i="12"/>
  <c r="AJ56" i="12"/>
  <c r="AI56" i="12"/>
  <c r="AH56" i="12"/>
  <c r="AS55" i="12"/>
  <c r="AL55" i="12"/>
  <c r="AK55" i="12"/>
  <c r="AJ55" i="12"/>
  <c r="AI55" i="12"/>
  <c r="AH55" i="12"/>
  <c r="AS54" i="12"/>
  <c r="AL54" i="12"/>
  <c r="AK54" i="12"/>
  <c r="AJ54" i="12"/>
  <c r="AI54" i="12"/>
  <c r="AH54" i="12"/>
  <c r="AS53" i="12"/>
  <c r="AL53" i="12"/>
  <c r="AK53" i="12"/>
  <c r="AJ53" i="12"/>
  <c r="AI53" i="12"/>
  <c r="AH53" i="12"/>
  <c r="AS52" i="12"/>
  <c r="AL52" i="12"/>
  <c r="AK52" i="12"/>
  <c r="AJ52" i="12"/>
  <c r="AI52" i="12"/>
  <c r="AH52" i="12"/>
  <c r="AS51" i="12"/>
  <c r="AL51" i="12"/>
  <c r="AK51" i="12"/>
  <c r="AJ51" i="12"/>
  <c r="AI51" i="12"/>
  <c r="AH51" i="12"/>
  <c r="AS50" i="12"/>
  <c r="AL50" i="12"/>
  <c r="AK50" i="12"/>
  <c r="AJ50" i="12"/>
  <c r="AI50" i="12"/>
  <c r="AH50" i="12"/>
  <c r="AS49" i="12"/>
  <c r="AL49" i="12"/>
  <c r="AK49" i="12"/>
  <c r="AJ49" i="12"/>
  <c r="AI49" i="12"/>
  <c r="AH49" i="12"/>
  <c r="AS48" i="12"/>
  <c r="AL48" i="12"/>
  <c r="AK48" i="12"/>
  <c r="AJ48" i="12"/>
  <c r="AI48" i="12"/>
  <c r="AH48" i="12"/>
  <c r="AS47" i="12"/>
  <c r="AL47" i="12"/>
  <c r="AK47" i="12"/>
  <c r="AJ47" i="12"/>
  <c r="AI47" i="12"/>
  <c r="AH47" i="12"/>
  <c r="AS46" i="12"/>
  <c r="AL46" i="12"/>
  <c r="AK46" i="12"/>
  <c r="AJ46" i="12"/>
  <c r="AI46" i="12"/>
  <c r="AH46" i="12"/>
  <c r="AS45" i="12"/>
  <c r="AL45" i="12"/>
  <c r="AK45" i="12"/>
  <c r="AJ45" i="12"/>
  <c r="AI45" i="12"/>
  <c r="AH45" i="12"/>
  <c r="AS44" i="12"/>
  <c r="AL44" i="12"/>
  <c r="AK44" i="12"/>
  <c r="AJ44" i="12"/>
  <c r="AI44" i="12"/>
  <c r="AH44" i="12"/>
  <c r="AS43" i="12"/>
  <c r="AL43" i="12"/>
  <c r="AK43" i="12"/>
  <c r="AJ43" i="12"/>
  <c r="AI43" i="12"/>
  <c r="AH43" i="12"/>
  <c r="AS42" i="12"/>
  <c r="AL42" i="12"/>
  <c r="AK42" i="12"/>
  <c r="AJ42" i="12"/>
  <c r="AI42" i="12"/>
  <c r="AH42" i="12"/>
  <c r="AS41" i="12"/>
  <c r="AL41" i="12"/>
  <c r="AK41" i="12"/>
  <c r="AJ41" i="12"/>
  <c r="AI41" i="12"/>
  <c r="AH41" i="12"/>
  <c r="AS40" i="12"/>
  <c r="AL40" i="12"/>
  <c r="AK40" i="12"/>
  <c r="AJ40" i="12"/>
  <c r="AI40" i="12"/>
  <c r="AH40" i="12"/>
  <c r="AS39" i="12"/>
  <c r="AL39" i="12"/>
  <c r="AK39" i="12"/>
  <c r="AJ39" i="12"/>
  <c r="AI39" i="12"/>
  <c r="AH39" i="12"/>
  <c r="AS38" i="12"/>
  <c r="AL38" i="12"/>
  <c r="AK38" i="12"/>
  <c r="AJ38" i="12"/>
  <c r="AI38" i="12"/>
  <c r="AH38" i="12"/>
  <c r="AS37" i="12"/>
  <c r="AL37" i="12"/>
  <c r="AK37" i="12"/>
  <c r="AJ37" i="12"/>
  <c r="AI37" i="12"/>
  <c r="AH37" i="12"/>
  <c r="AS36" i="12"/>
  <c r="AL36" i="12"/>
  <c r="AK36" i="12"/>
  <c r="AJ36" i="12"/>
  <c r="AI36" i="12"/>
  <c r="AH36" i="12"/>
  <c r="AS35" i="12"/>
  <c r="AL35" i="12"/>
  <c r="AK35" i="12"/>
  <c r="AJ35" i="12"/>
  <c r="AI35" i="12"/>
  <c r="AH35" i="12"/>
  <c r="AS34" i="12"/>
  <c r="AL34" i="12"/>
  <c r="AK34" i="12"/>
  <c r="AJ34" i="12"/>
  <c r="AI34" i="12"/>
  <c r="AH34" i="12"/>
  <c r="AS33" i="12"/>
  <c r="AL33" i="12"/>
  <c r="AK33" i="12"/>
  <c r="AJ33" i="12"/>
  <c r="AI33" i="12"/>
  <c r="AH33" i="12"/>
  <c r="AS32" i="12"/>
  <c r="AL32" i="12"/>
  <c r="AK32" i="12"/>
  <c r="AJ32" i="12"/>
  <c r="AI32" i="12"/>
  <c r="AH32" i="12"/>
  <c r="AS31" i="12"/>
  <c r="AL31" i="12"/>
  <c r="AK31" i="12"/>
  <c r="AJ31" i="12"/>
  <c r="AI31" i="12"/>
  <c r="AH31" i="12"/>
  <c r="AS30" i="12"/>
  <c r="AL30" i="12"/>
  <c r="AK30" i="12"/>
  <c r="AJ30" i="12"/>
  <c r="AI30" i="12"/>
  <c r="AH30" i="12"/>
  <c r="AS29" i="12"/>
  <c r="AL29" i="12"/>
  <c r="AK29" i="12"/>
  <c r="AJ29" i="12"/>
  <c r="AI29" i="12"/>
  <c r="AH29" i="12"/>
  <c r="AS28" i="12"/>
  <c r="AL28" i="12"/>
  <c r="AK28" i="12"/>
  <c r="AJ28" i="12"/>
  <c r="AI28" i="12"/>
  <c r="AH28" i="12"/>
  <c r="AS27" i="12"/>
  <c r="AL27" i="12"/>
  <c r="AK27" i="12"/>
  <c r="AJ27" i="12"/>
  <c r="AI27" i="12"/>
  <c r="AH27" i="12"/>
  <c r="AS26" i="12"/>
  <c r="AL26" i="12"/>
  <c r="AK26" i="12"/>
  <c r="AJ26" i="12"/>
  <c r="AI26" i="12"/>
  <c r="AH26" i="12"/>
  <c r="AS25" i="12"/>
  <c r="AL25" i="12"/>
  <c r="AK25" i="12"/>
  <c r="AJ25" i="12"/>
  <c r="AI25" i="12"/>
  <c r="AH25" i="12"/>
  <c r="AS24" i="12"/>
  <c r="AL24" i="12"/>
  <c r="AK24" i="12"/>
  <c r="AJ24" i="12"/>
  <c r="AI24" i="12"/>
  <c r="AH24" i="12"/>
  <c r="AS23" i="12"/>
  <c r="AL23" i="12"/>
  <c r="AK23" i="12"/>
  <c r="AJ23" i="12"/>
  <c r="AI23" i="12"/>
  <c r="AH23" i="12"/>
  <c r="AS22" i="12"/>
  <c r="AL22" i="12"/>
  <c r="AK22" i="12"/>
  <c r="AJ22" i="12"/>
  <c r="AI22" i="12"/>
  <c r="AH22" i="12"/>
  <c r="AS21" i="12"/>
  <c r="AL21" i="12"/>
  <c r="AK21" i="12"/>
  <c r="AJ21" i="12"/>
  <c r="AI21" i="12"/>
  <c r="AH21" i="12"/>
  <c r="AS20" i="12"/>
  <c r="AL20" i="12"/>
  <c r="AK20" i="12"/>
  <c r="AJ20" i="12"/>
  <c r="AI20" i="12"/>
  <c r="AH20" i="12"/>
  <c r="AS19" i="12"/>
  <c r="AL19" i="12"/>
  <c r="AK19" i="12"/>
  <c r="AJ19" i="12"/>
  <c r="AI19" i="12"/>
  <c r="AH19" i="12"/>
  <c r="AS18" i="12"/>
  <c r="AL18" i="12"/>
  <c r="AK18" i="12"/>
  <c r="AJ18" i="12"/>
  <c r="AI18" i="12"/>
  <c r="AH18" i="12"/>
  <c r="AS17" i="12"/>
  <c r="AL17" i="12"/>
  <c r="AK17" i="12"/>
  <c r="AJ17" i="12"/>
  <c r="AI17" i="12"/>
  <c r="AH17" i="12"/>
  <c r="AS16" i="12"/>
  <c r="AL16" i="12"/>
  <c r="AK16" i="12"/>
  <c r="AJ16" i="12"/>
  <c r="AI16" i="12"/>
  <c r="AH16" i="12"/>
  <c r="AS15" i="12"/>
  <c r="AL15" i="12"/>
  <c r="AK15" i="12"/>
  <c r="AJ15" i="12"/>
  <c r="AI15" i="12"/>
  <c r="AH15" i="12"/>
  <c r="AS14" i="12"/>
  <c r="AL14" i="12"/>
  <c r="AK14" i="12"/>
  <c r="AJ14" i="12"/>
  <c r="AI14" i="12"/>
  <c r="AH14" i="12"/>
  <c r="AS13" i="12"/>
  <c r="AL13" i="12"/>
  <c r="AK13" i="12"/>
  <c r="AJ13" i="12"/>
  <c r="AI13" i="12"/>
  <c r="AH13" i="12"/>
  <c r="AS12" i="12"/>
  <c r="AL12" i="12"/>
  <c r="AK12" i="12"/>
  <c r="AJ12" i="12"/>
  <c r="AI12" i="12"/>
  <c r="AH12" i="12"/>
  <c r="AS11" i="12"/>
  <c r="AL11" i="12"/>
  <c r="AK11" i="12"/>
  <c r="AJ11" i="12"/>
  <c r="AI11" i="12"/>
  <c r="AH11" i="12"/>
  <c r="AS10" i="12"/>
  <c r="AL10" i="12"/>
  <c r="AK10" i="12"/>
  <c r="AJ10" i="12"/>
  <c r="AI10" i="12"/>
  <c r="AH10" i="12"/>
  <c r="AS9" i="12"/>
  <c r="AL9" i="12"/>
  <c r="AK9" i="12"/>
  <c r="AJ9" i="12"/>
  <c r="AI9" i="12"/>
  <c r="AH9" i="12"/>
  <c r="AS8" i="12"/>
  <c r="AL8" i="12"/>
  <c r="AK8" i="12"/>
  <c r="AJ8" i="12"/>
  <c r="AI8" i="12"/>
  <c r="AH8" i="12"/>
  <c r="AS7" i="12"/>
  <c r="AL7" i="12"/>
  <c r="AK7" i="12"/>
  <c r="AJ7" i="12"/>
  <c r="AI7" i="12"/>
  <c r="AH7" i="12"/>
  <c r="AS6" i="12"/>
  <c r="AT6" i="12"/>
  <c r="AB61" i="12"/>
  <c r="AR61" i="12" s="1"/>
  <c r="AB60" i="12"/>
  <c r="AQ60" i="12" s="1"/>
  <c r="AB59" i="12"/>
  <c r="AR59" i="12" s="1"/>
  <c r="AB58" i="12"/>
  <c r="AQ58" i="12" s="1"/>
  <c r="AB57" i="12"/>
  <c r="AR57" i="12" s="1"/>
  <c r="AB56" i="12"/>
  <c r="AQ56" i="12" s="1"/>
  <c r="AB55" i="12"/>
  <c r="AR55" i="12" s="1"/>
  <c r="AB54" i="12"/>
  <c r="AQ54" i="12" s="1"/>
  <c r="AB53" i="12"/>
  <c r="AR53" i="12" s="1"/>
  <c r="AB52" i="12"/>
  <c r="AQ52" i="12" s="1"/>
  <c r="AB51" i="12"/>
  <c r="AR51" i="12" s="1"/>
  <c r="AB50" i="12"/>
  <c r="AQ50" i="12" s="1"/>
  <c r="AB49" i="12"/>
  <c r="AR49" i="12" s="1"/>
  <c r="AB48" i="12"/>
  <c r="AQ48" i="12" s="1"/>
  <c r="AB47" i="12"/>
  <c r="AR47" i="12" s="1"/>
  <c r="AB46" i="12"/>
  <c r="AQ46" i="12" s="1"/>
  <c r="AB45" i="12"/>
  <c r="AR45" i="12" s="1"/>
  <c r="AB44" i="12"/>
  <c r="AQ44" i="12" s="1"/>
  <c r="AB43" i="12"/>
  <c r="AR43" i="12" s="1"/>
  <c r="AB42" i="12"/>
  <c r="AQ42" i="12" s="1"/>
  <c r="AB41" i="12"/>
  <c r="AR41" i="12" s="1"/>
  <c r="AB40" i="12"/>
  <c r="AQ40" i="12" s="1"/>
  <c r="AB39" i="12"/>
  <c r="AR39" i="12" s="1"/>
  <c r="AB38" i="12"/>
  <c r="AQ38" i="12" s="1"/>
  <c r="AB37" i="12"/>
  <c r="AR37" i="12" s="1"/>
  <c r="AB36" i="12"/>
  <c r="AQ36" i="12" s="1"/>
  <c r="AB35" i="12"/>
  <c r="AR35" i="12" s="1"/>
  <c r="AB34" i="12"/>
  <c r="AQ34" i="12" s="1"/>
  <c r="AB33" i="12"/>
  <c r="AR33" i="12" s="1"/>
  <c r="AB32" i="12"/>
  <c r="AQ32" i="12" s="1"/>
  <c r="AB31" i="12"/>
  <c r="AR31" i="12" s="1"/>
  <c r="AB30" i="12"/>
  <c r="AQ30" i="12" s="1"/>
  <c r="AB29" i="12"/>
  <c r="AR29" i="12" s="1"/>
  <c r="AB28" i="12"/>
  <c r="AQ28" i="12" s="1"/>
  <c r="AB27" i="12"/>
  <c r="AR27" i="12" s="1"/>
  <c r="AB26" i="12"/>
  <c r="AQ26" i="12" s="1"/>
  <c r="AB25" i="12"/>
  <c r="AR25" i="12" s="1"/>
  <c r="AB24" i="12"/>
  <c r="AQ24" i="12" s="1"/>
  <c r="AB23" i="12"/>
  <c r="AR23" i="12" s="1"/>
  <c r="AB22" i="12"/>
  <c r="AQ22" i="12" s="1"/>
  <c r="AB21" i="12"/>
  <c r="AR21" i="12" s="1"/>
  <c r="AB20" i="12"/>
  <c r="AQ20" i="12" s="1"/>
  <c r="AB19" i="12"/>
  <c r="AR19" i="12" s="1"/>
  <c r="AB18" i="12"/>
  <c r="AQ18" i="12" s="1"/>
  <c r="AB17" i="12"/>
  <c r="AR17" i="12" s="1"/>
  <c r="AB16" i="12"/>
  <c r="AQ16" i="12" s="1"/>
  <c r="AB15" i="12"/>
  <c r="AR15" i="12" s="1"/>
  <c r="AB14" i="12"/>
  <c r="AQ14" i="12" s="1"/>
  <c r="AB13" i="12"/>
  <c r="AR13" i="12" s="1"/>
  <c r="AB12" i="12"/>
  <c r="AQ12" i="12" s="1"/>
  <c r="AB11" i="12"/>
  <c r="AR11" i="12" s="1"/>
  <c r="AQ10" i="12"/>
  <c r="AB9" i="12"/>
  <c r="AR9" i="12" s="1"/>
  <c r="AB8" i="12"/>
  <c r="AQ8" i="12" s="1"/>
  <c r="AL6" i="12"/>
  <c r="AK6" i="12"/>
  <c r="AJ6" i="12"/>
  <c r="A1" i="12"/>
  <c r="A1" i="11"/>
  <c r="A1" i="2"/>
  <c r="AN61" i="11"/>
  <c r="AV61" i="11" s="1"/>
  <c r="AI61" i="11"/>
  <c r="AI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I35" i="11"/>
  <c r="AI34" i="11"/>
  <c r="AI33" i="11"/>
  <c r="AI32" i="11"/>
  <c r="AI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6" i="11"/>
  <c r="AN60" i="11"/>
  <c r="AV60" i="11" s="1"/>
  <c r="AN59" i="11"/>
  <c r="AV59" i="11" s="1"/>
  <c r="AN58" i="11"/>
  <c r="AV58" i="11" s="1"/>
  <c r="AN57" i="11"/>
  <c r="AV57" i="11" s="1"/>
  <c r="AN56" i="11"/>
  <c r="AV56" i="11" s="1"/>
  <c r="AN55" i="11"/>
  <c r="AN54" i="11"/>
  <c r="AN53" i="11"/>
  <c r="AN52" i="11"/>
  <c r="AN51" i="11"/>
  <c r="AN50" i="11"/>
  <c r="AN49" i="11"/>
  <c r="AN48" i="11"/>
  <c r="AN47" i="11"/>
  <c r="AN46" i="11"/>
  <c r="AN45" i="11"/>
  <c r="AN44" i="11"/>
  <c r="AN43" i="11"/>
  <c r="AN42" i="11"/>
  <c r="AN41" i="11"/>
  <c r="AN40" i="11"/>
  <c r="AN39" i="11"/>
  <c r="AN38" i="11"/>
  <c r="AN37" i="11"/>
  <c r="AN36" i="11"/>
  <c r="AN35" i="11"/>
  <c r="AN34" i="11"/>
  <c r="AN33" i="11"/>
  <c r="AN32" i="11"/>
  <c r="AN31" i="11"/>
  <c r="AN30" i="11"/>
  <c r="AN29" i="11"/>
  <c r="AN28" i="11"/>
  <c r="AN27" i="11"/>
  <c r="AN26" i="11"/>
  <c r="AN25" i="11"/>
  <c r="AN24" i="11"/>
  <c r="AN23" i="11"/>
  <c r="AN22" i="11"/>
  <c r="AN21" i="11"/>
  <c r="AN20" i="11"/>
  <c r="AN19" i="11"/>
  <c r="AN18" i="11"/>
  <c r="AN17" i="11"/>
  <c r="AN16" i="11"/>
  <c r="AN15" i="11"/>
  <c r="AN14" i="11"/>
  <c r="AN13" i="11"/>
  <c r="AN12" i="11"/>
  <c r="AN11" i="11"/>
  <c r="AN10" i="11"/>
  <c r="AN9" i="11"/>
  <c r="AN8" i="11"/>
  <c r="AN6" i="11"/>
  <c r="O24" i="9"/>
  <c r="O26" i="9"/>
  <c r="O25" i="9"/>
  <c r="O23" i="9"/>
  <c r="N26" i="9"/>
  <c r="N25" i="9"/>
  <c r="N24" i="9"/>
  <c r="N23" i="9"/>
  <c r="N11" i="9"/>
  <c r="N10" i="9"/>
  <c r="N8" i="9"/>
  <c r="D14" i="2"/>
  <c r="T37" i="9" s="1"/>
  <c r="D13" i="2"/>
  <c r="U13" i="9"/>
  <c r="AB18" i="2"/>
  <c r="AC4" i="9"/>
  <c r="AB4" i="9"/>
  <c r="AA4" i="9"/>
  <c r="Z40" i="9"/>
  <c r="Z41" i="9" s="1"/>
  <c r="Z42" i="9" s="1"/>
  <c r="Z43" i="9" s="1"/>
  <c r="Z44" i="9" s="1"/>
  <c r="Z45" i="9" s="1"/>
  <c r="Z46" i="9" s="1"/>
  <c r="Z47" i="9" s="1"/>
  <c r="Z48" i="9" s="1"/>
  <c r="Z49" i="9" s="1"/>
  <c r="Z50" i="9" s="1"/>
  <c r="Z51" i="9" s="1"/>
  <c r="Z52" i="9" s="1"/>
  <c r="Z53" i="9" s="1"/>
  <c r="Z54" i="9" s="1"/>
  <c r="Z55" i="9" s="1"/>
  <c r="Z56" i="9" s="1"/>
  <c r="Z57" i="9" s="1"/>
  <c r="Z58" i="9" s="1"/>
  <c r="Z59" i="9" s="1"/>
  <c r="Z60" i="9" s="1"/>
  <c r="Z61" i="9" s="1"/>
  <c r="Z62" i="9" s="1"/>
  <c r="Z63" i="9" s="1"/>
  <c r="Z64" i="9" s="1"/>
  <c r="Z65" i="9" s="1"/>
  <c r="Z66" i="9" s="1"/>
  <c r="Z67" i="9" s="1"/>
  <c r="Z68" i="9" s="1"/>
  <c r="Z69" i="9" s="1"/>
  <c r="Z70" i="9" s="1"/>
  <c r="Z71" i="9" s="1"/>
  <c r="Z72" i="9" s="1"/>
  <c r="Z73" i="9" s="1"/>
  <c r="Z74" i="9" s="1"/>
  <c r="Z75" i="9" s="1"/>
  <c r="Z76" i="9" s="1"/>
  <c r="Z77" i="9" s="1"/>
  <c r="Z78" i="9" s="1"/>
  <c r="Z79" i="9" s="1"/>
  <c r="Z80" i="9" s="1"/>
  <c r="Z81" i="9" s="1"/>
  <c r="Z82" i="9" s="1"/>
  <c r="Z83" i="9" s="1"/>
  <c r="Z84" i="9" s="1"/>
  <c r="Z85" i="9" s="1"/>
  <c r="Z86" i="9" s="1"/>
  <c r="Z87" i="9" s="1"/>
  <c r="Z88" i="9" s="1"/>
  <c r="U7" i="9"/>
  <c r="U6" i="9"/>
  <c r="U5" i="9"/>
  <c r="U4" i="9"/>
  <c r="P17" i="3"/>
  <c r="P16" i="3"/>
  <c r="P15" i="3"/>
  <c r="P14" i="3"/>
  <c r="P13" i="3"/>
  <c r="P12" i="3"/>
  <c r="P11" i="3"/>
  <c r="P10" i="3"/>
  <c r="P9" i="3"/>
  <c r="N16" i="3"/>
  <c r="N20" i="9" s="1"/>
  <c r="N15" i="3"/>
  <c r="N19" i="9" s="1"/>
  <c r="N14" i="3"/>
  <c r="N18" i="9" s="1"/>
  <c r="N13" i="3"/>
  <c r="N17" i="9" s="1"/>
  <c r="N12" i="3"/>
  <c r="N16" i="9" s="1"/>
  <c r="N11" i="3"/>
  <c r="N15" i="9" s="1"/>
  <c r="N10" i="3"/>
  <c r="N14" i="9" s="1"/>
  <c r="N9" i="3"/>
  <c r="N13" i="9" s="1"/>
  <c r="D12" i="2"/>
  <c r="U8" i="9"/>
  <c r="U14" i="9"/>
  <c r="D18" i="9" l="1"/>
  <c r="AL60" i="13"/>
  <c r="G60" i="13" s="1"/>
  <c r="BO92" i="9" s="1"/>
  <c r="F60" i="13"/>
  <c r="AL62" i="13"/>
  <c r="G62" i="13" s="1"/>
  <c r="BO94" i="9" s="1"/>
  <c r="F62" i="13"/>
  <c r="AL63" i="13"/>
  <c r="G63" i="13" s="1"/>
  <c r="BO95" i="9" s="1"/>
  <c r="F63" i="13"/>
  <c r="AL64" i="13"/>
  <c r="G64" i="13" s="1"/>
  <c r="BO96" i="9" s="1"/>
  <c r="F64" i="13"/>
  <c r="AL61" i="13"/>
  <c r="G61" i="13" s="1"/>
  <c r="BO93" i="9" s="1"/>
  <c r="F61" i="13"/>
  <c r="AL65" i="13"/>
  <c r="G65" i="13" s="1"/>
  <c r="BO97" i="9" s="1"/>
  <c r="BW31" i="9" s="1"/>
  <c r="F65" i="13"/>
  <c r="F22" i="13"/>
  <c r="AL22" i="13"/>
  <c r="F34" i="13"/>
  <c r="AL34" i="13"/>
  <c r="F15" i="13"/>
  <c r="AL15" i="13"/>
  <c r="F23" i="13"/>
  <c r="AL23" i="13"/>
  <c r="G23" i="13" s="1"/>
  <c r="BO55" i="9" s="1"/>
  <c r="BO19" i="9" s="1"/>
  <c r="F31" i="13"/>
  <c r="AL31" i="13"/>
  <c r="G31" i="13" s="1"/>
  <c r="BO63" i="9" s="1"/>
  <c r="BO27" i="9" s="1"/>
  <c r="F39" i="13"/>
  <c r="AL39" i="13"/>
  <c r="G39" i="13" s="1"/>
  <c r="BO71" i="9" s="1"/>
  <c r="F16" i="13"/>
  <c r="AL16" i="13"/>
  <c r="G16" i="13" s="1"/>
  <c r="BO48" i="9" s="1"/>
  <c r="BO12" i="9" s="1"/>
  <c r="F20" i="13"/>
  <c r="AL20" i="13"/>
  <c r="F24" i="13"/>
  <c r="AL24" i="13"/>
  <c r="F28" i="13"/>
  <c r="AL28" i="13"/>
  <c r="F32" i="13"/>
  <c r="AL32" i="13"/>
  <c r="F36" i="13"/>
  <c r="AL36" i="13"/>
  <c r="F40" i="13"/>
  <c r="AL40" i="13"/>
  <c r="F18" i="13"/>
  <c r="AL18" i="13"/>
  <c r="F26" i="13"/>
  <c r="AL26" i="13"/>
  <c r="F30" i="13"/>
  <c r="AL30" i="13"/>
  <c r="F38" i="13"/>
  <c r="AL38" i="13"/>
  <c r="F42" i="13"/>
  <c r="AL42" i="13"/>
  <c r="F19" i="13"/>
  <c r="AL19" i="13"/>
  <c r="G19" i="13" s="1"/>
  <c r="BO51" i="9" s="1"/>
  <c r="BO15" i="9" s="1"/>
  <c r="F27" i="13"/>
  <c r="AL27" i="13"/>
  <c r="G27" i="13" s="1"/>
  <c r="BO59" i="9" s="1"/>
  <c r="BO23" i="9" s="1"/>
  <c r="F35" i="13"/>
  <c r="AL35" i="13"/>
  <c r="G35" i="13" s="1"/>
  <c r="BO67" i="9" s="1"/>
  <c r="F43" i="13"/>
  <c r="AL43" i="13"/>
  <c r="G43" i="13" s="1"/>
  <c r="BO75" i="9" s="1"/>
  <c r="C11" i="2"/>
  <c r="F17" i="13"/>
  <c r="AL17" i="13"/>
  <c r="G17" i="13" s="1"/>
  <c r="BO49" i="9" s="1"/>
  <c r="BO13" i="9" s="1"/>
  <c r="AL21" i="13"/>
  <c r="F21" i="13"/>
  <c r="F25" i="13"/>
  <c r="AL25" i="13"/>
  <c r="G25" i="13" s="1"/>
  <c r="BO57" i="9" s="1"/>
  <c r="BO21" i="9" s="1"/>
  <c r="F29" i="13"/>
  <c r="AL29" i="13"/>
  <c r="F33" i="13"/>
  <c r="AL33" i="13"/>
  <c r="G33" i="13" s="1"/>
  <c r="BO65" i="9" s="1"/>
  <c r="BO29" i="9" s="1"/>
  <c r="F37" i="13"/>
  <c r="AL37" i="13"/>
  <c r="AL41" i="13"/>
  <c r="G41" i="13" s="1"/>
  <c r="BO73" i="9" s="1"/>
  <c r="F41" i="13"/>
  <c r="F12" i="13"/>
  <c r="AL12" i="13"/>
  <c r="F14" i="13"/>
  <c r="AL14" i="13"/>
  <c r="F11" i="13"/>
  <c r="AL11" i="13"/>
  <c r="F13" i="13"/>
  <c r="AL13" i="13"/>
  <c r="AL10" i="13"/>
  <c r="G10" i="13" s="1"/>
  <c r="F10" i="13"/>
  <c r="G15" i="13"/>
  <c r="I61" i="13"/>
  <c r="AU6" i="11"/>
  <c r="AV6" i="11" s="1"/>
  <c r="AU23" i="11"/>
  <c r="AV23" i="11" s="1"/>
  <c r="AU25" i="11"/>
  <c r="AV25" i="11" s="1"/>
  <c r="AU27" i="11"/>
  <c r="AV27" i="11" s="1"/>
  <c r="AU29" i="11"/>
  <c r="AV29" i="11" s="1"/>
  <c r="AU31" i="11"/>
  <c r="AV31" i="11" s="1"/>
  <c r="AU33" i="11"/>
  <c r="AV33" i="11" s="1"/>
  <c r="AU35" i="11"/>
  <c r="AV35" i="11" s="1"/>
  <c r="AU37" i="11"/>
  <c r="AV37" i="11" s="1"/>
  <c r="AU39" i="11"/>
  <c r="AV39" i="11" s="1"/>
  <c r="AU41" i="11"/>
  <c r="AV41" i="11" s="1"/>
  <c r="AU43" i="11"/>
  <c r="AV43" i="11" s="1"/>
  <c r="AU45" i="11"/>
  <c r="AV45" i="11" s="1"/>
  <c r="AU47" i="11"/>
  <c r="AV47" i="11" s="1"/>
  <c r="AU49" i="11"/>
  <c r="AV49" i="11" s="1"/>
  <c r="AU51" i="11"/>
  <c r="AV51" i="11" s="1"/>
  <c r="AU53" i="11"/>
  <c r="AV53" i="11" s="1"/>
  <c r="AU55" i="11"/>
  <c r="AV55" i="11" s="1"/>
  <c r="AU22" i="11"/>
  <c r="AV22" i="11" s="1"/>
  <c r="AU24" i="11"/>
  <c r="AV24" i="11" s="1"/>
  <c r="AU26" i="11"/>
  <c r="AV26" i="11" s="1"/>
  <c r="AU28" i="11"/>
  <c r="AV28" i="11" s="1"/>
  <c r="AU30" i="11"/>
  <c r="AV30" i="11" s="1"/>
  <c r="AU32" i="11"/>
  <c r="AV32" i="11" s="1"/>
  <c r="AU34" i="11"/>
  <c r="AV34" i="11" s="1"/>
  <c r="AU36" i="11"/>
  <c r="AV36" i="11" s="1"/>
  <c r="AU38" i="11"/>
  <c r="AV38" i="11" s="1"/>
  <c r="AU40" i="11"/>
  <c r="AV40" i="11" s="1"/>
  <c r="AU42" i="11"/>
  <c r="AV42" i="11" s="1"/>
  <c r="AU44" i="11"/>
  <c r="AV44" i="11" s="1"/>
  <c r="AU46" i="11"/>
  <c r="AV46" i="11" s="1"/>
  <c r="AU48" i="11"/>
  <c r="AV48" i="11" s="1"/>
  <c r="AU50" i="11"/>
  <c r="AV50" i="11" s="1"/>
  <c r="AU52" i="11"/>
  <c r="AV52" i="11" s="1"/>
  <c r="AU54" i="11"/>
  <c r="AV54" i="11" s="1"/>
  <c r="AY9" i="11"/>
  <c r="AU9" i="11"/>
  <c r="AV9" i="11" s="1"/>
  <c r="AY11" i="11"/>
  <c r="AU11" i="11"/>
  <c r="AV11" i="11" s="1"/>
  <c r="AY15" i="11"/>
  <c r="AU15" i="11"/>
  <c r="AV15" i="11" s="1"/>
  <c r="AY17" i="11"/>
  <c r="AU17" i="11"/>
  <c r="AV17" i="11" s="1"/>
  <c r="AY19" i="11"/>
  <c r="AU19" i="11"/>
  <c r="AV19" i="11" s="1"/>
  <c r="AY21" i="11"/>
  <c r="AU21" i="11"/>
  <c r="AV21" i="11" s="1"/>
  <c r="AY6" i="11"/>
  <c r="AY13" i="11"/>
  <c r="AU13" i="11"/>
  <c r="AV13" i="11" s="1"/>
  <c r="AY8" i="11"/>
  <c r="AU8" i="11"/>
  <c r="AV8" i="11" s="1"/>
  <c r="AY10" i="11"/>
  <c r="AU10" i="11"/>
  <c r="AV10" i="11" s="1"/>
  <c r="AY12" i="11"/>
  <c r="AU12" i="11"/>
  <c r="AV12" i="11" s="1"/>
  <c r="AY14" i="11"/>
  <c r="AU14" i="11"/>
  <c r="AV14" i="11" s="1"/>
  <c r="AY16" i="11"/>
  <c r="AU16" i="11"/>
  <c r="AV16" i="11" s="1"/>
  <c r="AY18" i="11"/>
  <c r="AU18" i="11"/>
  <c r="AV18" i="11" s="1"/>
  <c r="AY20" i="11"/>
  <c r="AU20" i="11"/>
  <c r="AV20" i="11" s="1"/>
  <c r="BB7" i="11"/>
  <c r="AR7" i="11" s="1"/>
  <c r="AS7" i="11" s="1"/>
  <c r="BM75" i="9"/>
  <c r="BN75" i="9"/>
  <c r="BP75" i="9"/>
  <c r="AZ72" i="9"/>
  <c r="AN6" i="12"/>
  <c r="AU72" i="9"/>
  <c r="AV72" i="9"/>
  <c r="AY57" i="11"/>
  <c r="AM57" i="11"/>
  <c r="AK57" i="11"/>
  <c r="AL57" i="11"/>
  <c r="AJ57" i="11"/>
  <c r="AY59" i="11"/>
  <c r="AM59" i="11"/>
  <c r="AK59" i="11"/>
  <c r="AL59" i="11"/>
  <c r="AJ59" i="11"/>
  <c r="AU61" i="11"/>
  <c r="AX61" i="11" s="1"/>
  <c r="AY61" i="11"/>
  <c r="AM61" i="11"/>
  <c r="AK61" i="11"/>
  <c r="AL61" i="11"/>
  <c r="AJ61" i="11"/>
  <c r="AM56" i="11"/>
  <c r="AK56" i="11"/>
  <c r="AY56" i="11"/>
  <c r="AL56" i="11"/>
  <c r="AJ56" i="11"/>
  <c r="AM58" i="11"/>
  <c r="AK58" i="11"/>
  <c r="AY58" i="11"/>
  <c r="AL58" i="11"/>
  <c r="AJ58" i="11"/>
  <c r="AM60" i="11"/>
  <c r="AK60" i="11"/>
  <c r="AY60" i="11"/>
  <c r="AL60" i="11"/>
  <c r="AJ60" i="11"/>
  <c r="AL25" i="11"/>
  <c r="AJ25" i="11"/>
  <c r="AY25" i="11"/>
  <c r="AM25" i="11"/>
  <c r="AK25" i="11"/>
  <c r="AL27" i="11"/>
  <c r="AJ27" i="11"/>
  <c r="AY27" i="11"/>
  <c r="AM27" i="11"/>
  <c r="AK27" i="11"/>
  <c r="AL29" i="11"/>
  <c r="AJ29" i="11"/>
  <c r="AY29" i="11"/>
  <c r="AM29" i="11"/>
  <c r="AK29" i="11"/>
  <c r="AL31" i="11"/>
  <c r="AJ31" i="11"/>
  <c r="AY31" i="11"/>
  <c r="AM31" i="11"/>
  <c r="AK31" i="11"/>
  <c r="AL33" i="11"/>
  <c r="AJ33" i="11"/>
  <c r="AY33" i="11"/>
  <c r="AM33" i="11"/>
  <c r="AK33" i="11"/>
  <c r="AL35" i="11"/>
  <c r="AJ35" i="11"/>
  <c r="AY35" i="11"/>
  <c r="AM35" i="11"/>
  <c r="AK35" i="11"/>
  <c r="AL37" i="11"/>
  <c r="AJ37" i="11"/>
  <c r="AY37" i="11"/>
  <c r="AM37" i="11"/>
  <c r="AK37" i="11"/>
  <c r="AL39" i="11"/>
  <c r="AJ39" i="11"/>
  <c r="AY39" i="11"/>
  <c r="AM39" i="11"/>
  <c r="AK39" i="11"/>
  <c r="AL41" i="11"/>
  <c r="AJ41" i="11"/>
  <c r="AY41" i="11"/>
  <c r="AM41" i="11"/>
  <c r="AK41" i="11"/>
  <c r="AL43" i="11"/>
  <c r="AJ43" i="11"/>
  <c r="AY43" i="11"/>
  <c r="AM43" i="11"/>
  <c r="AK43" i="11"/>
  <c r="AL45" i="11"/>
  <c r="AJ45" i="11"/>
  <c r="AY45" i="11"/>
  <c r="AM45" i="11"/>
  <c r="AK45" i="11"/>
  <c r="AL47" i="11"/>
  <c r="AJ47" i="11"/>
  <c r="AY47" i="11"/>
  <c r="AM47" i="11"/>
  <c r="AK47" i="11"/>
  <c r="AL49" i="11"/>
  <c r="AJ49" i="11"/>
  <c r="AY49" i="11"/>
  <c r="AM49" i="11"/>
  <c r="AK49" i="11"/>
  <c r="AL51" i="11"/>
  <c r="AJ51" i="11"/>
  <c r="AY51" i="11"/>
  <c r="AM51" i="11"/>
  <c r="AK51" i="11"/>
  <c r="AL53" i="11"/>
  <c r="AJ53" i="11"/>
  <c r="AY53" i="11"/>
  <c r="AM53" i="11"/>
  <c r="AK53" i="11"/>
  <c r="AL55" i="11"/>
  <c r="AJ55" i="11"/>
  <c r="AY55" i="11"/>
  <c r="AM55" i="11"/>
  <c r="AK55" i="11"/>
  <c r="AY24" i="11"/>
  <c r="AL24" i="11"/>
  <c r="AJ24" i="11"/>
  <c r="AM24" i="11"/>
  <c r="AK24" i="11"/>
  <c r="AY26" i="11"/>
  <c r="AL26" i="11"/>
  <c r="AJ26" i="11"/>
  <c r="AM26" i="11"/>
  <c r="AK26" i="11"/>
  <c r="AY28" i="11"/>
  <c r="AL28" i="11"/>
  <c r="AJ28" i="11"/>
  <c r="AM28" i="11"/>
  <c r="AK28" i="11"/>
  <c r="AY30" i="11"/>
  <c r="AL30" i="11"/>
  <c r="AJ30" i="11"/>
  <c r="AM30" i="11"/>
  <c r="AK30" i="11"/>
  <c r="AY32" i="11"/>
  <c r="AL32" i="11"/>
  <c r="AJ32" i="11"/>
  <c r="AM32" i="11"/>
  <c r="AK32" i="11"/>
  <c r="AY34" i="11"/>
  <c r="AL34" i="11"/>
  <c r="AJ34" i="11"/>
  <c r="AM34" i="11"/>
  <c r="AK34" i="11"/>
  <c r="AY36" i="11"/>
  <c r="AL36" i="11"/>
  <c r="AJ36" i="11"/>
  <c r="AM36" i="11"/>
  <c r="AK36" i="11"/>
  <c r="AY38" i="11"/>
  <c r="AL38" i="11"/>
  <c r="AJ38" i="11"/>
  <c r="AM38" i="11"/>
  <c r="AK38" i="11"/>
  <c r="AY40" i="11"/>
  <c r="AL40" i="11"/>
  <c r="AJ40" i="11"/>
  <c r="AM40" i="11"/>
  <c r="AK40" i="11"/>
  <c r="AY42" i="11"/>
  <c r="AL42" i="11"/>
  <c r="AJ42" i="11"/>
  <c r="AM42" i="11"/>
  <c r="AK42" i="11"/>
  <c r="AY44" i="11"/>
  <c r="AL44" i="11"/>
  <c r="AJ44" i="11"/>
  <c r="AM44" i="11"/>
  <c r="AK44" i="11"/>
  <c r="AY46" i="11"/>
  <c r="AL46" i="11"/>
  <c r="AJ46" i="11"/>
  <c r="AM46" i="11"/>
  <c r="AK46" i="11"/>
  <c r="AY48" i="11"/>
  <c r="AL48" i="11"/>
  <c r="AJ48" i="11"/>
  <c r="AM48" i="11"/>
  <c r="AK48" i="11"/>
  <c r="AY50" i="11"/>
  <c r="AL50" i="11"/>
  <c r="AJ50" i="11"/>
  <c r="AM50" i="11"/>
  <c r="AK50" i="11"/>
  <c r="AY52" i="11"/>
  <c r="AL52" i="11"/>
  <c r="AJ52" i="11"/>
  <c r="AM52" i="11"/>
  <c r="AK52" i="11"/>
  <c r="AY54" i="11"/>
  <c r="AL54" i="11"/>
  <c r="AJ54" i="11"/>
  <c r="AM54" i="11"/>
  <c r="AK54" i="11"/>
  <c r="AY23" i="11"/>
  <c r="AM23" i="11"/>
  <c r="AK23" i="11"/>
  <c r="AL23" i="11"/>
  <c r="AJ23" i="11"/>
  <c r="AL22" i="11"/>
  <c r="AJ22" i="11"/>
  <c r="AY22" i="11"/>
  <c r="AM22" i="11"/>
  <c r="AK22" i="11"/>
  <c r="AL21" i="11"/>
  <c r="AJ21" i="11"/>
  <c r="AM21" i="11"/>
  <c r="AK21" i="11"/>
  <c r="AM20" i="11"/>
  <c r="AK20" i="11"/>
  <c r="AL20" i="11"/>
  <c r="AJ20" i="11"/>
  <c r="AL19" i="11"/>
  <c r="AJ19" i="11"/>
  <c r="AM19" i="11"/>
  <c r="AK19" i="11"/>
  <c r="AM18" i="11"/>
  <c r="AK18" i="11"/>
  <c r="AL18" i="11"/>
  <c r="AJ18" i="11"/>
  <c r="AL17" i="11"/>
  <c r="AJ17" i="11"/>
  <c r="AM17" i="11"/>
  <c r="AK17" i="11"/>
  <c r="AM16" i="11"/>
  <c r="AK16" i="11"/>
  <c r="AL16" i="11"/>
  <c r="AJ16" i="11"/>
  <c r="AL15" i="11"/>
  <c r="AJ15" i="11"/>
  <c r="AM15" i="11"/>
  <c r="AK15" i="11"/>
  <c r="AM14" i="11"/>
  <c r="AK14" i="11"/>
  <c r="AL14" i="11"/>
  <c r="AJ14" i="11"/>
  <c r="AL13" i="11"/>
  <c r="AJ13" i="11"/>
  <c r="AM13" i="11"/>
  <c r="AK13" i="11"/>
  <c r="AM12" i="11"/>
  <c r="AK12" i="11"/>
  <c r="AL12" i="11"/>
  <c r="AJ12" i="11"/>
  <c r="AL11" i="11"/>
  <c r="AJ11" i="11"/>
  <c r="AM11" i="11"/>
  <c r="AK11" i="11"/>
  <c r="AM10" i="11"/>
  <c r="AK10" i="11"/>
  <c r="AL10" i="11"/>
  <c r="AJ10" i="11"/>
  <c r="AL9" i="11"/>
  <c r="AJ9" i="11"/>
  <c r="AM9" i="11"/>
  <c r="AK9" i="11"/>
  <c r="AM8" i="11"/>
  <c r="AK8" i="11"/>
  <c r="AL8" i="11"/>
  <c r="AJ8" i="11"/>
  <c r="AF9" i="13"/>
  <c r="AR8" i="12"/>
  <c r="AU8" i="12" s="1"/>
  <c r="AQ9" i="12"/>
  <c r="AU9" i="12" s="1"/>
  <c r="AR10" i="12"/>
  <c r="AU10" i="12" s="1"/>
  <c r="AQ11" i="12"/>
  <c r="AU11" i="12" s="1"/>
  <c r="AR12" i="12"/>
  <c r="AU12" i="12" s="1"/>
  <c r="AQ13" i="12"/>
  <c r="AU13" i="12" s="1"/>
  <c r="AR14" i="12"/>
  <c r="AU14" i="12" s="1"/>
  <c r="AQ15" i="12"/>
  <c r="AU15" i="12" s="1"/>
  <c r="AR16" i="12"/>
  <c r="AU16" i="12" s="1"/>
  <c r="AQ17" i="12"/>
  <c r="AU17" i="12" s="1"/>
  <c r="AR18" i="12"/>
  <c r="AU18" i="12" s="1"/>
  <c r="AQ19" i="12"/>
  <c r="AU19" i="12" s="1"/>
  <c r="AR20" i="12"/>
  <c r="AU20" i="12" s="1"/>
  <c r="AQ21" i="12"/>
  <c r="AU21" i="12" s="1"/>
  <c r="AR22" i="12"/>
  <c r="AU22" i="12" s="1"/>
  <c r="AQ23" i="12"/>
  <c r="AU23" i="12" s="1"/>
  <c r="AR24" i="12"/>
  <c r="AU24" i="12" s="1"/>
  <c r="AQ25" i="12"/>
  <c r="AU25" i="12" s="1"/>
  <c r="AR26" i="12"/>
  <c r="AU26" i="12" s="1"/>
  <c r="AQ27" i="12"/>
  <c r="AU27" i="12" s="1"/>
  <c r="AR28" i="12"/>
  <c r="AU28" i="12" s="1"/>
  <c r="AQ29" i="12"/>
  <c r="AU29" i="12" s="1"/>
  <c r="AR30" i="12"/>
  <c r="AU30" i="12" s="1"/>
  <c r="AQ31" i="12"/>
  <c r="AU31" i="12" s="1"/>
  <c r="AR32" i="12"/>
  <c r="AU32" i="12" s="1"/>
  <c r="AQ33" i="12"/>
  <c r="AU33" i="12" s="1"/>
  <c r="AR34" i="12"/>
  <c r="AU34" i="12" s="1"/>
  <c r="AQ35" i="12"/>
  <c r="AU35" i="12" s="1"/>
  <c r="AR36" i="12"/>
  <c r="AU36" i="12" s="1"/>
  <c r="AQ37" i="12"/>
  <c r="AU37" i="12" s="1"/>
  <c r="AR38" i="12"/>
  <c r="AU38" i="12" s="1"/>
  <c r="AQ39" i="12"/>
  <c r="AU39" i="12" s="1"/>
  <c r="AR40" i="12"/>
  <c r="AQ41" i="12"/>
  <c r="AR42" i="12"/>
  <c r="AQ43" i="12"/>
  <c r="AR44" i="12"/>
  <c r="AQ45" i="12"/>
  <c r="AR46" i="12"/>
  <c r="AQ47" i="12"/>
  <c r="AR48" i="12"/>
  <c r="AQ49" i="12"/>
  <c r="AR50" i="12"/>
  <c r="AQ51" i="12"/>
  <c r="AR52" i="12"/>
  <c r="AQ53" i="12"/>
  <c r="AR54" i="12"/>
  <c r="AQ55" i="12"/>
  <c r="AR56" i="12"/>
  <c r="AQ57" i="12"/>
  <c r="AR58" i="12"/>
  <c r="AQ59" i="12"/>
  <c r="AR60" i="12"/>
  <c r="AQ61" i="12"/>
  <c r="AN7" i="12"/>
  <c r="AN8" i="12"/>
  <c r="AN9" i="12"/>
  <c r="AN10" i="12"/>
  <c r="AN11" i="12"/>
  <c r="AN12" i="12"/>
  <c r="AN13" i="12"/>
  <c r="AN14" i="12"/>
  <c r="AN15" i="12"/>
  <c r="AN16" i="12"/>
  <c r="AN17" i="12"/>
  <c r="AN18" i="12"/>
  <c r="AN19" i="12"/>
  <c r="AN20" i="12"/>
  <c r="AN21" i="12"/>
  <c r="AN22" i="12"/>
  <c r="AN23" i="12"/>
  <c r="AN24" i="12"/>
  <c r="AN25" i="12"/>
  <c r="AN26" i="12"/>
  <c r="AN27" i="12"/>
  <c r="AN28" i="12"/>
  <c r="AN29" i="12"/>
  <c r="AN30" i="12"/>
  <c r="AN31" i="12"/>
  <c r="AN32" i="12"/>
  <c r="AN33" i="12"/>
  <c r="AN34" i="12"/>
  <c r="AN35" i="12"/>
  <c r="AN36" i="12"/>
  <c r="AN37" i="12"/>
  <c r="AN38" i="12"/>
  <c r="AN39" i="12"/>
  <c r="AN40" i="12"/>
  <c r="AN41" i="12"/>
  <c r="AN42" i="12"/>
  <c r="AN43" i="12"/>
  <c r="AN44" i="12"/>
  <c r="AN45" i="12"/>
  <c r="AN46" i="12"/>
  <c r="AN47" i="12"/>
  <c r="AN48" i="12"/>
  <c r="AN49" i="12"/>
  <c r="AN50" i="12"/>
  <c r="AN51" i="12"/>
  <c r="AN52" i="12"/>
  <c r="AN53" i="12"/>
  <c r="AN54" i="12"/>
  <c r="AN55" i="12"/>
  <c r="AN56" i="12"/>
  <c r="AN57" i="12"/>
  <c r="AN58" i="12"/>
  <c r="AN59" i="12"/>
  <c r="AN60" i="12"/>
  <c r="AN61" i="12"/>
  <c r="AR6" i="12"/>
  <c r="AQ6" i="12"/>
  <c r="AB7" i="12"/>
  <c r="AW61" i="11"/>
  <c r="U12" i="9"/>
  <c r="U9" i="9"/>
  <c r="U10" i="9"/>
  <c r="U11" i="9"/>
  <c r="T11" i="9"/>
  <c r="T12" i="9"/>
  <c r="V14" i="9"/>
  <c r="T9" i="9"/>
  <c r="V12" i="9"/>
  <c r="T13" i="9"/>
  <c r="T10" i="9"/>
  <c r="V8" i="9"/>
  <c r="V13" i="9"/>
  <c r="T7" i="9"/>
  <c r="T14" i="9"/>
  <c r="V10" i="9"/>
  <c r="T8" i="9"/>
  <c r="V7" i="9"/>
  <c r="V11" i="9"/>
  <c r="V9" i="9"/>
  <c r="AT61" i="11"/>
  <c r="AU56" i="11"/>
  <c r="AU57" i="11"/>
  <c r="AU58" i="11"/>
  <c r="AU59" i="11"/>
  <c r="AU60" i="11"/>
  <c r="AT56" i="11"/>
  <c r="AT57" i="11"/>
  <c r="AT58" i="11"/>
  <c r="AT59" i="11"/>
  <c r="AT60" i="11"/>
  <c r="AM6" i="11"/>
  <c r="AL6" i="11"/>
  <c r="AK6" i="11"/>
  <c r="AJ6" i="11"/>
  <c r="AD4" i="9"/>
  <c r="I62" i="13" l="1"/>
  <c r="I63" i="13"/>
  <c r="I60" i="13"/>
  <c r="BO47" i="9"/>
  <c r="BO11" i="9" s="1"/>
  <c r="BO31" i="9"/>
  <c r="I65" i="13"/>
  <c r="I64" i="13"/>
  <c r="G14" i="13"/>
  <c r="BO46" i="9" s="1"/>
  <c r="BO10" i="9" s="1"/>
  <c r="G36" i="13"/>
  <c r="BO68" i="9" s="1"/>
  <c r="G28" i="13"/>
  <c r="BO60" i="9" s="1"/>
  <c r="BO24" i="9" s="1"/>
  <c r="G20" i="13"/>
  <c r="BO52" i="9" s="1"/>
  <c r="BO16" i="9" s="1"/>
  <c r="G12" i="13"/>
  <c r="BO44" i="9" s="1"/>
  <c r="BO8" i="9" s="1"/>
  <c r="G22" i="13"/>
  <c r="BO54" i="9" s="1"/>
  <c r="BO18" i="9" s="1"/>
  <c r="G34" i="13"/>
  <c r="BO66" i="9" s="1"/>
  <c r="BO30" i="9" s="1"/>
  <c r="G30" i="13"/>
  <c r="BO62" i="9" s="1"/>
  <c r="BO26" i="9" s="1"/>
  <c r="G37" i="13"/>
  <c r="BO69" i="9" s="1"/>
  <c r="BO33" i="9" s="1"/>
  <c r="G29" i="13"/>
  <c r="BO61" i="9" s="1"/>
  <c r="BO25" i="9" s="1"/>
  <c r="G21" i="13"/>
  <c r="BO53" i="9" s="1"/>
  <c r="BO17" i="9" s="1"/>
  <c r="G32" i="13"/>
  <c r="BO64" i="9" s="1"/>
  <c r="BO28" i="9" s="1"/>
  <c r="G40" i="13"/>
  <c r="BO72" i="9" s="1"/>
  <c r="G24" i="13"/>
  <c r="BO56" i="9" s="1"/>
  <c r="BO20" i="9" s="1"/>
  <c r="G38" i="13"/>
  <c r="BO70" i="9" s="1"/>
  <c r="BW4" i="9" s="1"/>
  <c r="G42" i="13"/>
  <c r="BO74" i="9" s="1"/>
  <c r="G26" i="13"/>
  <c r="BO58" i="9" s="1"/>
  <c r="BO22" i="9" s="1"/>
  <c r="G18" i="13"/>
  <c r="BO50" i="9" s="1"/>
  <c r="BO14" i="9" s="1"/>
  <c r="BC7" i="11"/>
  <c r="AZ29" i="12"/>
  <c r="AX29" i="12"/>
  <c r="AZ27" i="12"/>
  <c r="AX27" i="12"/>
  <c r="AZ25" i="12"/>
  <c r="AX25" i="12"/>
  <c r="AZ23" i="12"/>
  <c r="AX23" i="12"/>
  <c r="AZ21" i="12"/>
  <c r="AX21" i="12"/>
  <c r="AZ19" i="12"/>
  <c r="AX19" i="12"/>
  <c r="AZ17" i="12"/>
  <c r="AX17" i="12"/>
  <c r="AZ30" i="12"/>
  <c r="AX30" i="12"/>
  <c r="AZ28" i="12"/>
  <c r="AX28" i="12"/>
  <c r="AZ26" i="12"/>
  <c r="AX26" i="12"/>
  <c r="AZ24" i="12"/>
  <c r="AX24" i="12"/>
  <c r="AZ22" i="12"/>
  <c r="AX22" i="12"/>
  <c r="AZ20" i="12"/>
  <c r="AX20" i="12"/>
  <c r="AZ18" i="12"/>
  <c r="AX18" i="12"/>
  <c r="AZ16" i="12"/>
  <c r="AX16" i="12"/>
  <c r="AZ39" i="12"/>
  <c r="AX39" i="12"/>
  <c r="AZ37" i="12"/>
  <c r="AX37" i="12"/>
  <c r="AZ35" i="12"/>
  <c r="AX35" i="12"/>
  <c r="AZ33" i="12"/>
  <c r="AX33" i="12"/>
  <c r="AZ31" i="12"/>
  <c r="AX31" i="12"/>
  <c r="AZ38" i="12"/>
  <c r="AX38" i="12"/>
  <c r="AZ36" i="12"/>
  <c r="AX36" i="12"/>
  <c r="AZ34" i="12"/>
  <c r="AX34" i="12"/>
  <c r="AZ32" i="12"/>
  <c r="AX32" i="12"/>
  <c r="AZ15" i="12"/>
  <c r="AX15" i="12"/>
  <c r="AZ14" i="12"/>
  <c r="AX14" i="12"/>
  <c r="AZ13" i="12"/>
  <c r="AX13" i="12"/>
  <c r="AZ12" i="12"/>
  <c r="AX12" i="12"/>
  <c r="AZ11" i="12"/>
  <c r="AX11" i="12"/>
  <c r="AZ10" i="12"/>
  <c r="AX10" i="12"/>
  <c r="AZ9" i="12"/>
  <c r="AX9" i="12"/>
  <c r="AZ8" i="12"/>
  <c r="AX8" i="12"/>
  <c r="AW38" i="12"/>
  <c r="AY38" i="12"/>
  <c r="AW36" i="12"/>
  <c r="AY36" i="12"/>
  <c r="AW34" i="12"/>
  <c r="AY34" i="12"/>
  <c r="AW32" i="12"/>
  <c r="AY32" i="12"/>
  <c r="AW30" i="12"/>
  <c r="AY30" i="12"/>
  <c r="AW28" i="12"/>
  <c r="AY28" i="12"/>
  <c r="AW26" i="12"/>
  <c r="AY26" i="12"/>
  <c r="AW24" i="12"/>
  <c r="AY24" i="12"/>
  <c r="AW22" i="12"/>
  <c r="AY22" i="12"/>
  <c r="AW20" i="12"/>
  <c r="AY20" i="12"/>
  <c r="AW18" i="12"/>
  <c r="AY18" i="12"/>
  <c r="AW16" i="12"/>
  <c r="AY16" i="12"/>
  <c r="AW14" i="12"/>
  <c r="AY14" i="12"/>
  <c r="AW12" i="12"/>
  <c r="AY12" i="12"/>
  <c r="AW10" i="12"/>
  <c r="AY10" i="12"/>
  <c r="AW8" i="12"/>
  <c r="AY8" i="12"/>
  <c r="AY39" i="12"/>
  <c r="AW39" i="12"/>
  <c r="AY37" i="12"/>
  <c r="AW37" i="12"/>
  <c r="AY35" i="12"/>
  <c r="AW35" i="12"/>
  <c r="AY33" i="12"/>
  <c r="AW33" i="12"/>
  <c r="AY31" i="12"/>
  <c r="AW31" i="12"/>
  <c r="AY29" i="12"/>
  <c r="AW29" i="12"/>
  <c r="AY27" i="12"/>
  <c r="AW27" i="12"/>
  <c r="AY25" i="12"/>
  <c r="AW25" i="12"/>
  <c r="AY23" i="12"/>
  <c r="AW23" i="12"/>
  <c r="AY21" i="12"/>
  <c r="AW21" i="12"/>
  <c r="AW19" i="12"/>
  <c r="AY19" i="12"/>
  <c r="AY17" i="12"/>
  <c r="AW17" i="12"/>
  <c r="AW15" i="12"/>
  <c r="AY15" i="12"/>
  <c r="AY13" i="12"/>
  <c r="AW13" i="12"/>
  <c r="AW11" i="12"/>
  <c r="AY11" i="12"/>
  <c r="AY9" i="12"/>
  <c r="AW9" i="12"/>
  <c r="AV3" i="11"/>
  <c r="AU6" i="12"/>
  <c r="BN76" i="9"/>
  <c r="BM76" i="9"/>
  <c r="AA44" i="13"/>
  <c r="AF44" i="13" s="1"/>
  <c r="BP76" i="9"/>
  <c r="BO42" i="9"/>
  <c r="BO6" i="9" s="1"/>
  <c r="AZ73" i="9"/>
  <c r="AU73" i="9"/>
  <c r="AV73" i="9"/>
  <c r="AO40" i="12"/>
  <c r="AU40" i="12" s="1"/>
  <c r="AW40" i="12" s="1"/>
  <c r="BB61" i="11"/>
  <c r="BC61" i="11" s="1"/>
  <c r="AW59" i="11"/>
  <c r="AX59" i="11"/>
  <c r="AW57" i="11"/>
  <c r="AX57" i="11"/>
  <c r="AX55" i="11"/>
  <c r="AX53" i="11"/>
  <c r="AX51" i="11"/>
  <c r="AX49" i="11"/>
  <c r="AX47" i="11"/>
  <c r="AX45" i="11"/>
  <c r="AX43" i="11"/>
  <c r="AX41" i="11"/>
  <c r="AX39" i="11"/>
  <c r="AX37" i="11"/>
  <c r="AX35" i="11"/>
  <c r="AX33" i="11"/>
  <c r="AX31" i="11"/>
  <c r="AX29" i="11"/>
  <c r="AX27" i="11"/>
  <c r="AX25" i="11"/>
  <c r="AX23" i="11"/>
  <c r="AX21" i="11"/>
  <c r="AX19" i="11"/>
  <c r="AX17" i="11"/>
  <c r="AX15" i="11"/>
  <c r="AX13" i="11"/>
  <c r="AX11" i="11"/>
  <c r="AW60" i="11"/>
  <c r="AX60" i="11"/>
  <c r="AW58" i="11"/>
  <c r="AX58" i="11"/>
  <c r="AW56" i="11"/>
  <c r="AX56" i="11"/>
  <c r="AX54" i="11"/>
  <c r="BB54" i="11" s="1"/>
  <c r="AX52" i="11"/>
  <c r="BB52" i="11" s="1"/>
  <c r="AX50" i="11"/>
  <c r="BB50" i="11" s="1"/>
  <c r="AX48" i="11"/>
  <c r="BB48" i="11" s="1"/>
  <c r="AX46" i="11"/>
  <c r="BB46" i="11" s="1"/>
  <c r="AX44" i="11"/>
  <c r="BB44" i="11" s="1"/>
  <c r="AX42" i="11"/>
  <c r="AX40" i="11"/>
  <c r="BB40" i="11" s="1"/>
  <c r="AX38" i="11"/>
  <c r="BB38" i="11" s="1"/>
  <c r="AX36" i="11"/>
  <c r="BB36" i="11" s="1"/>
  <c r="AX34" i="11"/>
  <c r="BB34" i="11" s="1"/>
  <c r="AX32" i="11"/>
  <c r="BB32" i="11" s="1"/>
  <c r="AX30" i="11"/>
  <c r="BB30" i="11" s="1"/>
  <c r="AX28" i="11"/>
  <c r="BB28" i="11" s="1"/>
  <c r="AX26" i="11"/>
  <c r="BB26" i="11" s="1"/>
  <c r="AX24" i="11"/>
  <c r="BB24" i="11" s="1"/>
  <c r="AX22" i="11"/>
  <c r="BB22" i="11" s="1"/>
  <c r="AX20" i="11"/>
  <c r="BB20" i="11" s="1"/>
  <c r="AX18" i="11"/>
  <c r="AX16" i="11"/>
  <c r="BB16" i="11" s="1"/>
  <c r="AX14" i="11"/>
  <c r="AX12" i="11"/>
  <c r="AX10" i="11"/>
  <c r="AX9" i="11"/>
  <c r="BB9" i="11" s="1"/>
  <c r="AX8" i="11"/>
  <c r="BB8" i="11" s="1"/>
  <c r="AX6" i="11"/>
  <c r="G13" i="13"/>
  <c r="BO45" i="9" s="1"/>
  <c r="BO9" i="9" s="1"/>
  <c r="AR7" i="12"/>
  <c r="AQ7" i="12"/>
  <c r="BO32" i="9" l="1"/>
  <c r="F44" i="13"/>
  <c r="AL44" i="13"/>
  <c r="G44" i="13" s="1"/>
  <c r="BO76" i="9" s="1"/>
  <c r="G11" i="13"/>
  <c r="BA18" i="12"/>
  <c r="AZ40" i="12"/>
  <c r="AX40" i="12"/>
  <c r="AY40" i="12"/>
  <c r="BA27" i="12"/>
  <c r="BA8" i="12"/>
  <c r="BA29" i="12"/>
  <c r="BA38" i="12"/>
  <c r="BA9" i="12"/>
  <c r="BB9" i="12" s="1"/>
  <c r="I9" i="12" s="1"/>
  <c r="AY42" i="9" s="1"/>
  <c r="AY7" i="9" s="1"/>
  <c r="BA17" i="12"/>
  <c r="BA19" i="12"/>
  <c r="BA21" i="12"/>
  <c r="BB21" i="12" s="1"/>
  <c r="I21" i="12" s="1"/>
  <c r="AY54" i="9" s="1"/>
  <c r="AY19" i="9" s="1"/>
  <c r="BA35" i="12"/>
  <c r="BA34" i="12"/>
  <c r="AU7" i="12"/>
  <c r="BA25" i="12"/>
  <c r="BB25" i="12" s="1"/>
  <c r="I25" i="12" s="1"/>
  <c r="AY58" i="9" s="1"/>
  <c r="AY23" i="9" s="1"/>
  <c r="BB56" i="11"/>
  <c r="AR56" i="11" s="1"/>
  <c r="BB8" i="12"/>
  <c r="I8" i="12" s="1"/>
  <c r="AY41" i="9" s="1"/>
  <c r="AY6" i="9" s="1"/>
  <c r="AW6" i="12"/>
  <c r="AY6" i="12"/>
  <c r="AX6" i="12"/>
  <c r="AZ6" i="12"/>
  <c r="BB58" i="11"/>
  <c r="BC58" i="11" s="1"/>
  <c r="J58" i="11" s="1"/>
  <c r="BA10" i="12"/>
  <c r="BA12" i="12"/>
  <c r="BA14" i="12"/>
  <c r="BA16" i="12"/>
  <c r="BA20" i="12"/>
  <c r="BE20" i="12" s="1"/>
  <c r="BA22" i="12"/>
  <c r="BA24" i="12"/>
  <c r="BA26" i="12"/>
  <c r="BA28" i="12"/>
  <c r="BA30" i="12"/>
  <c r="BA32" i="12"/>
  <c r="BA36" i="12"/>
  <c r="BA11" i="12"/>
  <c r="BE11" i="12" s="1"/>
  <c r="BA13" i="12"/>
  <c r="BE13" i="12" s="1"/>
  <c r="BA15" i="12"/>
  <c r="BA23" i="12"/>
  <c r="BE23" i="12" s="1"/>
  <c r="BA31" i="12"/>
  <c r="BE31" i="12" s="1"/>
  <c r="BA33" i="12"/>
  <c r="BE33" i="12" s="1"/>
  <c r="BA37" i="12"/>
  <c r="BE37" i="12" s="1"/>
  <c r="BA39" i="12"/>
  <c r="BE39" i="12" s="1"/>
  <c r="BB60" i="11"/>
  <c r="AR60" i="11" s="1"/>
  <c r="BB11" i="11"/>
  <c r="BC11" i="11" s="1"/>
  <c r="J11" i="11" s="1"/>
  <c r="AE44" i="9" s="1"/>
  <c r="AE9" i="9" s="1"/>
  <c r="BB17" i="11"/>
  <c r="AR17" i="11" s="1"/>
  <c r="BB19" i="11"/>
  <c r="BC19" i="11" s="1"/>
  <c r="J19" i="11" s="1"/>
  <c r="AE52" i="9" s="1"/>
  <c r="AE17" i="9" s="1"/>
  <c r="BB21" i="11"/>
  <c r="BC21" i="11" s="1"/>
  <c r="J21" i="11" s="1"/>
  <c r="AE54" i="9" s="1"/>
  <c r="AE19" i="9" s="1"/>
  <c r="BB25" i="11"/>
  <c r="BC25" i="11" s="1"/>
  <c r="J25" i="11" s="1"/>
  <c r="AE58" i="9" s="1"/>
  <c r="AE23" i="9" s="1"/>
  <c r="BB27" i="11"/>
  <c r="AR27" i="11" s="1"/>
  <c r="BB29" i="11"/>
  <c r="BC29" i="11" s="1"/>
  <c r="J29" i="11" s="1"/>
  <c r="AE62" i="9" s="1"/>
  <c r="AE27" i="9" s="1"/>
  <c r="BB31" i="11"/>
  <c r="AR31" i="11" s="1"/>
  <c r="BB33" i="11"/>
  <c r="BC33" i="11" s="1"/>
  <c r="J33" i="11" s="1"/>
  <c r="AE66" i="9" s="1"/>
  <c r="AO6" i="9" s="1"/>
  <c r="BB35" i="11"/>
  <c r="BC35" i="11" s="1"/>
  <c r="J35" i="11" s="1"/>
  <c r="AE68" i="9" s="1"/>
  <c r="AO8" i="9" s="1"/>
  <c r="AR61" i="11"/>
  <c r="BM77" i="9"/>
  <c r="AA45" i="13"/>
  <c r="AF45" i="13" s="1"/>
  <c r="BN77" i="9"/>
  <c r="BP77" i="9"/>
  <c r="AZ74" i="9"/>
  <c r="AU74" i="9"/>
  <c r="AV74" i="9"/>
  <c r="AO41" i="12"/>
  <c r="AU41" i="12" s="1"/>
  <c r="BB42" i="11"/>
  <c r="AR42" i="11" s="1"/>
  <c r="AS42" i="11" s="1"/>
  <c r="BB18" i="11"/>
  <c r="BC18" i="11" s="1"/>
  <c r="J18" i="11" s="1"/>
  <c r="AE51" i="9" s="1"/>
  <c r="AE16" i="9" s="1"/>
  <c r="BB37" i="11"/>
  <c r="BC37" i="11" s="1"/>
  <c r="J37" i="11" s="1"/>
  <c r="AE70" i="9" s="1"/>
  <c r="AO10" i="9" s="1"/>
  <c r="BB23" i="11"/>
  <c r="BC23" i="11" s="1"/>
  <c r="J23" i="11" s="1"/>
  <c r="AE56" i="9" s="1"/>
  <c r="AE21" i="9" s="1"/>
  <c r="BB15" i="11"/>
  <c r="AR15" i="11" s="1"/>
  <c r="BB14" i="11"/>
  <c r="BC14" i="11" s="1"/>
  <c r="J14" i="11" s="1"/>
  <c r="AE47" i="9" s="1"/>
  <c r="AE12" i="9" s="1"/>
  <c r="BB13" i="11"/>
  <c r="AR13" i="11" s="1"/>
  <c r="BB12" i="11"/>
  <c r="BC12" i="11" s="1"/>
  <c r="J12" i="11" s="1"/>
  <c r="AE45" i="9" s="1"/>
  <c r="AE10" i="9" s="1"/>
  <c r="BB10" i="11"/>
  <c r="AR10" i="11" s="1"/>
  <c r="AS10" i="11" s="1"/>
  <c r="BB39" i="11"/>
  <c r="BC39" i="11" s="1"/>
  <c r="J39" i="11" s="1"/>
  <c r="AE72" i="9" s="1"/>
  <c r="AO12" i="9" s="1"/>
  <c r="BB41" i="11"/>
  <c r="BC41" i="11" s="1"/>
  <c r="J41" i="11" s="1"/>
  <c r="AE74" i="9" s="1"/>
  <c r="AO14" i="9" s="1"/>
  <c r="BB43" i="11"/>
  <c r="BC43" i="11" s="1"/>
  <c r="J43" i="11" s="1"/>
  <c r="AE76" i="9" s="1"/>
  <c r="AO16" i="9" s="1"/>
  <c r="BB45" i="11"/>
  <c r="AR45" i="11" s="1"/>
  <c r="BB47" i="11"/>
  <c r="AR47" i="11" s="1"/>
  <c r="BB49" i="11"/>
  <c r="AR49" i="11" s="1"/>
  <c r="BB51" i="11"/>
  <c r="AR51" i="11" s="1"/>
  <c r="BB53" i="11"/>
  <c r="AR53" i="11" s="1"/>
  <c r="BB55" i="11"/>
  <c r="AR55" i="11" s="1"/>
  <c r="BB57" i="11"/>
  <c r="AR57" i="11" s="1"/>
  <c r="AS57" i="11" s="1"/>
  <c r="I57" i="11" s="1"/>
  <c r="BB59" i="11"/>
  <c r="AR59" i="11" s="1"/>
  <c r="BC10" i="11"/>
  <c r="J10" i="11" s="1"/>
  <c r="AE43" i="9" s="1"/>
  <c r="AE8" i="9" s="1"/>
  <c r="BC22" i="11"/>
  <c r="J22" i="11" s="1"/>
  <c r="AE55" i="9" s="1"/>
  <c r="AE20" i="9" s="1"/>
  <c r="AR22" i="11"/>
  <c r="AS22" i="11" s="1"/>
  <c r="BC28" i="11"/>
  <c r="J28" i="11" s="1"/>
  <c r="AE61" i="9" s="1"/>
  <c r="AE26" i="9" s="1"/>
  <c r="AR28" i="11"/>
  <c r="AS28" i="11" s="1"/>
  <c r="BC36" i="11"/>
  <c r="J36" i="11" s="1"/>
  <c r="AE69" i="9" s="1"/>
  <c r="AO9" i="9" s="1"/>
  <c r="AR36" i="11"/>
  <c r="AS36" i="11" s="1"/>
  <c r="BC8" i="11"/>
  <c r="J8" i="11" s="1"/>
  <c r="AE41" i="9" s="1"/>
  <c r="AE6" i="9" s="1"/>
  <c r="AR8" i="11"/>
  <c r="AS8" i="11" s="1"/>
  <c r="BC16" i="11"/>
  <c r="J16" i="11" s="1"/>
  <c r="AE49" i="9" s="1"/>
  <c r="AE14" i="9" s="1"/>
  <c r="AR16" i="11"/>
  <c r="AS16" i="11" s="1"/>
  <c r="BC20" i="11"/>
  <c r="J20" i="11" s="1"/>
  <c r="AE53" i="9" s="1"/>
  <c r="AE18" i="9" s="1"/>
  <c r="AR20" i="11"/>
  <c r="AS20" i="11" s="1"/>
  <c r="BC24" i="11"/>
  <c r="J24" i="11" s="1"/>
  <c r="AE57" i="9" s="1"/>
  <c r="AE22" i="9" s="1"/>
  <c r="AR24" i="11"/>
  <c r="AS24" i="11" s="1"/>
  <c r="BC26" i="11"/>
  <c r="J26" i="11" s="1"/>
  <c r="AE59" i="9" s="1"/>
  <c r="AE24" i="9" s="1"/>
  <c r="AR26" i="11"/>
  <c r="AS26" i="11" s="1"/>
  <c r="BC30" i="11"/>
  <c r="J30" i="11" s="1"/>
  <c r="AE63" i="9" s="1"/>
  <c r="AE28" i="9" s="1"/>
  <c r="AR30" i="11"/>
  <c r="AS30" i="11" s="1"/>
  <c r="BC32" i="11"/>
  <c r="J32" i="11" s="1"/>
  <c r="AE65" i="9" s="1"/>
  <c r="AO5" i="9" s="1"/>
  <c r="AR32" i="11"/>
  <c r="AS32" i="11" s="1"/>
  <c r="BC34" i="11"/>
  <c r="J34" i="11" s="1"/>
  <c r="AE67" i="9" s="1"/>
  <c r="AO7" i="9" s="1"/>
  <c r="AR34" i="11"/>
  <c r="AS34" i="11" s="1"/>
  <c r="BC38" i="11"/>
  <c r="J38" i="11" s="1"/>
  <c r="AE71" i="9" s="1"/>
  <c r="AO11" i="9" s="1"/>
  <c r="AR38" i="11"/>
  <c r="AS38" i="11" s="1"/>
  <c r="BC40" i="11"/>
  <c r="J40" i="11" s="1"/>
  <c r="AE73" i="9" s="1"/>
  <c r="AO13" i="9" s="1"/>
  <c r="AR40" i="11"/>
  <c r="AS40" i="11" s="1"/>
  <c r="BC44" i="11"/>
  <c r="J44" i="11" s="1"/>
  <c r="AE77" i="9" s="1"/>
  <c r="AO17" i="9" s="1"/>
  <c r="AR44" i="11"/>
  <c r="AS44" i="11" s="1"/>
  <c r="BC46" i="11"/>
  <c r="J46" i="11" s="1"/>
  <c r="AE79" i="9" s="1"/>
  <c r="AO19" i="9" s="1"/>
  <c r="AR46" i="11"/>
  <c r="AS46" i="11" s="1"/>
  <c r="BC48" i="11"/>
  <c r="J48" i="11" s="1"/>
  <c r="AE81" i="9" s="1"/>
  <c r="AO21" i="9" s="1"/>
  <c r="AR48" i="11"/>
  <c r="AS48" i="11" s="1"/>
  <c r="BC50" i="11"/>
  <c r="J50" i="11" s="1"/>
  <c r="AE83" i="9" s="1"/>
  <c r="AO23" i="9" s="1"/>
  <c r="AR50" i="11"/>
  <c r="AS50" i="11" s="1"/>
  <c r="BC52" i="11"/>
  <c r="J52" i="11" s="1"/>
  <c r="AE85" i="9" s="1"/>
  <c r="AO25" i="9" s="1"/>
  <c r="AR52" i="11"/>
  <c r="AS52" i="11" s="1"/>
  <c r="BC54" i="11"/>
  <c r="J54" i="11" s="1"/>
  <c r="AE87" i="9" s="1"/>
  <c r="AO27" i="9" s="1"/>
  <c r="AR54" i="11"/>
  <c r="AS54" i="11" s="1"/>
  <c r="AR58" i="11"/>
  <c r="BC9" i="11"/>
  <c r="J9" i="11" s="1"/>
  <c r="AE42" i="9" s="1"/>
  <c r="AE7" i="9" s="1"/>
  <c r="AR9" i="11"/>
  <c r="AS9" i="11" s="1"/>
  <c r="BB6" i="11"/>
  <c r="J61" i="11"/>
  <c r="BO43" i="9" l="1"/>
  <c r="BO7" i="9" s="1"/>
  <c r="BA40" i="12"/>
  <c r="BE40" i="12" s="1"/>
  <c r="H40" i="12" s="1"/>
  <c r="AX73" i="9" s="1"/>
  <c r="BG10" i="9" s="1"/>
  <c r="F45" i="13"/>
  <c r="AL45" i="13"/>
  <c r="BC13" i="11"/>
  <c r="J13" i="11" s="1"/>
  <c r="AE46" i="9" s="1"/>
  <c r="AE11" i="9" s="1"/>
  <c r="BC47" i="11"/>
  <c r="J47" i="11" s="1"/>
  <c r="AE80" i="9" s="1"/>
  <c r="AO20" i="9" s="1"/>
  <c r="BC56" i="11"/>
  <c r="J56" i="11" s="1"/>
  <c r="BC60" i="11"/>
  <c r="J60" i="11" s="1"/>
  <c r="BC17" i="11"/>
  <c r="J17" i="11" s="1"/>
  <c r="AE50" i="9" s="1"/>
  <c r="AE15" i="9" s="1"/>
  <c r="BC55" i="11"/>
  <c r="J55" i="11" s="1"/>
  <c r="AE88" i="9" s="1"/>
  <c r="AO28" i="9" s="1"/>
  <c r="BC27" i="11"/>
  <c r="J27" i="11" s="1"/>
  <c r="AE60" i="9" s="1"/>
  <c r="AE25" i="9" s="1"/>
  <c r="BE36" i="12"/>
  <c r="H36" i="12" s="1"/>
  <c r="AX69" i="9" s="1"/>
  <c r="BG6" i="9" s="1"/>
  <c r="BB30" i="12"/>
  <c r="I30" i="12" s="1"/>
  <c r="AY63" i="9" s="1"/>
  <c r="AY28" i="9" s="1"/>
  <c r="BE30" i="12"/>
  <c r="H30" i="12" s="1"/>
  <c r="AX63" i="9" s="1"/>
  <c r="AX28" i="9" s="1"/>
  <c r="BB26" i="12"/>
  <c r="I26" i="12" s="1"/>
  <c r="AY59" i="9" s="1"/>
  <c r="AY24" i="9" s="1"/>
  <c r="BE26" i="12"/>
  <c r="H26" i="12" s="1"/>
  <c r="AX59" i="9" s="1"/>
  <c r="AX24" i="9" s="1"/>
  <c r="BB22" i="12"/>
  <c r="I22" i="12" s="1"/>
  <c r="AY55" i="9" s="1"/>
  <c r="AY20" i="9" s="1"/>
  <c r="BE22" i="12"/>
  <c r="H22" i="12" s="1"/>
  <c r="AX55" i="9" s="1"/>
  <c r="AX20" i="9" s="1"/>
  <c r="BB16" i="12"/>
  <c r="I16" i="12" s="1"/>
  <c r="AY49" i="9" s="1"/>
  <c r="AY14" i="9" s="1"/>
  <c r="BE16" i="12"/>
  <c r="H16" i="12" s="1"/>
  <c r="AX49" i="9" s="1"/>
  <c r="AX14" i="9" s="1"/>
  <c r="BE12" i="12"/>
  <c r="H12" i="12" s="1"/>
  <c r="AX45" i="9" s="1"/>
  <c r="AX10" i="9" s="1"/>
  <c r="BE35" i="12"/>
  <c r="H35" i="12" s="1"/>
  <c r="AX68" i="9" s="1"/>
  <c r="BG5" i="9" s="1"/>
  <c r="BB19" i="12"/>
  <c r="I19" i="12" s="1"/>
  <c r="AY52" i="9" s="1"/>
  <c r="AY17" i="9" s="1"/>
  <c r="BE19" i="12"/>
  <c r="H19" i="12" s="1"/>
  <c r="AX52" i="9" s="1"/>
  <c r="AX17" i="9" s="1"/>
  <c r="BE9" i="12"/>
  <c r="H9" i="12" s="1"/>
  <c r="AX42" i="9" s="1"/>
  <c r="AX7" i="9" s="1"/>
  <c r="BB29" i="12"/>
  <c r="I29" i="12" s="1"/>
  <c r="AY62" i="9" s="1"/>
  <c r="AY27" i="9" s="1"/>
  <c r="BE29" i="12"/>
  <c r="H29" i="12" s="1"/>
  <c r="AX62" i="9" s="1"/>
  <c r="AX27" i="9" s="1"/>
  <c r="BB27" i="12"/>
  <c r="I27" i="12" s="1"/>
  <c r="AY60" i="9" s="1"/>
  <c r="AY25" i="9" s="1"/>
  <c r="BE27" i="12"/>
  <c r="H27" i="12" s="1"/>
  <c r="AX60" i="9" s="1"/>
  <c r="AX25" i="9" s="1"/>
  <c r="BB18" i="12"/>
  <c r="I18" i="12" s="1"/>
  <c r="AY51" i="9" s="1"/>
  <c r="AY16" i="9" s="1"/>
  <c r="BE18" i="12"/>
  <c r="H18" i="12" s="1"/>
  <c r="AX51" i="9" s="1"/>
  <c r="AX16" i="9" s="1"/>
  <c r="BE15" i="12"/>
  <c r="H15" i="12" s="1"/>
  <c r="AX48" i="9" s="1"/>
  <c r="AX13" i="9" s="1"/>
  <c r="BE32" i="12"/>
  <c r="H32" i="12" s="1"/>
  <c r="AX65" i="9" s="1"/>
  <c r="AX30" i="9" s="1"/>
  <c r="BE28" i="12"/>
  <c r="H28" i="12" s="1"/>
  <c r="AX61" i="9" s="1"/>
  <c r="AX26" i="9" s="1"/>
  <c r="BE24" i="12"/>
  <c r="H24" i="12" s="1"/>
  <c r="AX57" i="9" s="1"/>
  <c r="AX22" i="9" s="1"/>
  <c r="BE14" i="12"/>
  <c r="H14" i="12" s="1"/>
  <c r="AX47" i="9" s="1"/>
  <c r="AX12" i="9" s="1"/>
  <c r="BE10" i="12"/>
  <c r="H10" i="12" s="1"/>
  <c r="AX43" i="9" s="1"/>
  <c r="AX8" i="9" s="1"/>
  <c r="BE25" i="12"/>
  <c r="H25" i="12" s="1"/>
  <c r="AX58" i="9" s="1"/>
  <c r="AX23" i="9" s="1"/>
  <c r="BB34" i="12"/>
  <c r="I34" i="12" s="1"/>
  <c r="AY67" i="9" s="1"/>
  <c r="BH4" i="9" s="1"/>
  <c r="BE34" i="12"/>
  <c r="H34" i="12" s="1"/>
  <c r="AX67" i="9" s="1"/>
  <c r="BG4" i="9" s="1"/>
  <c r="BE21" i="12"/>
  <c r="H21" i="12" s="1"/>
  <c r="AX54" i="9" s="1"/>
  <c r="AX19" i="9" s="1"/>
  <c r="BB17" i="12"/>
  <c r="I17" i="12" s="1"/>
  <c r="AY50" i="9" s="1"/>
  <c r="AY15" i="9" s="1"/>
  <c r="BE17" i="12"/>
  <c r="H17" i="12" s="1"/>
  <c r="AX50" i="9" s="1"/>
  <c r="AX15" i="9" s="1"/>
  <c r="BB38" i="12"/>
  <c r="I38" i="12" s="1"/>
  <c r="AY71" i="9" s="1"/>
  <c r="BH8" i="9" s="1"/>
  <c r="BE38" i="12"/>
  <c r="H38" i="12" s="1"/>
  <c r="AX71" i="9" s="1"/>
  <c r="BG8" i="9" s="1"/>
  <c r="BE8" i="12"/>
  <c r="H8" i="12" s="1"/>
  <c r="AX41" i="9" s="1"/>
  <c r="AX6" i="9" s="1"/>
  <c r="BC57" i="11"/>
  <c r="J57" i="11" s="1"/>
  <c r="BC53" i="11"/>
  <c r="J53" i="11" s="1"/>
  <c r="AE86" i="9" s="1"/>
  <c r="AO26" i="9" s="1"/>
  <c r="AR37" i="11"/>
  <c r="AS37" i="11" s="1"/>
  <c r="I37" i="11" s="1"/>
  <c r="AF70" i="9" s="1"/>
  <c r="AP10" i="9" s="1"/>
  <c r="AZ41" i="12"/>
  <c r="AX41" i="12"/>
  <c r="AW41" i="12"/>
  <c r="AY41" i="12"/>
  <c r="BB35" i="12"/>
  <c r="I35" i="12" s="1"/>
  <c r="AY68" i="9" s="1"/>
  <c r="BH5" i="9" s="1"/>
  <c r="AZ7" i="12"/>
  <c r="AX7" i="12"/>
  <c r="AY7" i="12"/>
  <c r="AW7" i="12"/>
  <c r="AR21" i="11"/>
  <c r="AS21" i="11" s="1"/>
  <c r="I21" i="11" s="1"/>
  <c r="AF54" i="9" s="1"/>
  <c r="AF19" i="9" s="1"/>
  <c r="H39" i="12"/>
  <c r="AX72" i="9" s="1"/>
  <c r="BG9" i="9" s="1"/>
  <c r="BB39" i="12"/>
  <c r="I39" i="12" s="1"/>
  <c r="AY72" i="9" s="1"/>
  <c r="BH9" i="9" s="1"/>
  <c r="H33" i="12"/>
  <c r="AX66" i="9" s="1"/>
  <c r="AX31" i="9" s="1"/>
  <c r="BB33" i="12"/>
  <c r="I33" i="12" s="1"/>
  <c r="AY66" i="9" s="1"/>
  <c r="AY31" i="9" s="1"/>
  <c r="H23" i="12"/>
  <c r="AX56" i="9" s="1"/>
  <c r="AX21" i="9" s="1"/>
  <c r="BB23" i="12"/>
  <c r="I23" i="12" s="1"/>
  <c r="AY56" i="9" s="1"/>
  <c r="AY21" i="9" s="1"/>
  <c r="H13" i="12"/>
  <c r="AX46" i="9" s="1"/>
  <c r="AX11" i="9" s="1"/>
  <c r="BB13" i="12"/>
  <c r="I13" i="12" s="1"/>
  <c r="AY46" i="9" s="1"/>
  <c r="AY11" i="9" s="1"/>
  <c r="BB36" i="12"/>
  <c r="I36" i="12" s="1"/>
  <c r="AY69" i="9" s="1"/>
  <c r="BH6" i="9" s="1"/>
  <c r="BB12" i="12"/>
  <c r="I12" i="12" s="1"/>
  <c r="AY45" i="9" s="1"/>
  <c r="AY10" i="9" s="1"/>
  <c r="BB40" i="12"/>
  <c r="I40" i="12" s="1"/>
  <c r="AY73" i="9" s="1"/>
  <c r="BH10" i="9" s="1"/>
  <c r="H37" i="12"/>
  <c r="AX70" i="9" s="1"/>
  <c r="BG7" i="9" s="1"/>
  <c r="BB37" i="12"/>
  <c r="I37" i="12" s="1"/>
  <c r="AY70" i="9" s="1"/>
  <c r="BH7" i="9" s="1"/>
  <c r="H31" i="12"/>
  <c r="AX64" i="9" s="1"/>
  <c r="AX29" i="9" s="1"/>
  <c r="BB31" i="12"/>
  <c r="I31" i="12" s="1"/>
  <c r="AY64" i="9" s="1"/>
  <c r="AY29" i="9" s="1"/>
  <c r="BB15" i="12"/>
  <c r="I15" i="12" s="1"/>
  <c r="AY48" i="9" s="1"/>
  <c r="AY13" i="9" s="1"/>
  <c r="H11" i="12"/>
  <c r="AX44" i="9" s="1"/>
  <c r="AX9" i="9" s="1"/>
  <c r="BB11" i="12"/>
  <c r="I11" i="12" s="1"/>
  <c r="AY44" i="9" s="1"/>
  <c r="AY9" i="9" s="1"/>
  <c r="BB32" i="12"/>
  <c r="I32" i="12" s="1"/>
  <c r="AY65" i="9" s="1"/>
  <c r="AY30" i="9" s="1"/>
  <c r="BB28" i="12"/>
  <c r="I28" i="12" s="1"/>
  <c r="AY61" i="9" s="1"/>
  <c r="AY26" i="9" s="1"/>
  <c r="BB24" i="12"/>
  <c r="I24" i="12" s="1"/>
  <c r="AY57" i="9" s="1"/>
  <c r="AY22" i="9" s="1"/>
  <c r="BB20" i="12"/>
  <c r="I20" i="12" s="1"/>
  <c r="AY53" i="9" s="1"/>
  <c r="AY18" i="9" s="1"/>
  <c r="BB14" i="12"/>
  <c r="I14" i="12" s="1"/>
  <c r="AY47" i="9" s="1"/>
  <c r="AY12" i="9" s="1"/>
  <c r="BB10" i="12"/>
  <c r="I10" i="12" s="1"/>
  <c r="AY43" i="9" s="1"/>
  <c r="AY8" i="9" s="1"/>
  <c r="BA6" i="12"/>
  <c r="BE6" i="12" s="1"/>
  <c r="H20" i="12"/>
  <c r="AX53" i="9" s="1"/>
  <c r="AX18" i="9" s="1"/>
  <c r="AR43" i="11"/>
  <c r="AS43" i="11" s="1"/>
  <c r="I43" i="11" s="1"/>
  <c r="AF76" i="9" s="1"/>
  <c r="AP16" i="9" s="1"/>
  <c r="AR33" i="11"/>
  <c r="AS33" i="11" s="1"/>
  <c r="I33" i="11" s="1"/>
  <c r="AF66" i="9" s="1"/>
  <c r="AP6" i="9" s="1"/>
  <c r="AR25" i="11"/>
  <c r="AS25" i="11" s="1"/>
  <c r="I25" i="11" s="1"/>
  <c r="AF58" i="9" s="1"/>
  <c r="AF23" i="9" s="1"/>
  <c r="AR19" i="11"/>
  <c r="AS19" i="11" s="1"/>
  <c r="I19" i="11" s="1"/>
  <c r="AF52" i="9" s="1"/>
  <c r="AF17" i="9" s="1"/>
  <c r="AS55" i="11"/>
  <c r="I55" i="11" s="1"/>
  <c r="AF88" i="9" s="1"/>
  <c r="AP28" i="9" s="1"/>
  <c r="AS51" i="11"/>
  <c r="I51" i="11" s="1"/>
  <c r="AF84" i="9" s="1"/>
  <c r="AP24" i="9" s="1"/>
  <c r="AS47" i="11"/>
  <c r="I47" i="11" s="1"/>
  <c r="AF80" i="9" s="1"/>
  <c r="AP20" i="9" s="1"/>
  <c r="AS53" i="11"/>
  <c r="I53" i="11" s="1"/>
  <c r="AF86" i="9" s="1"/>
  <c r="AP26" i="9" s="1"/>
  <c r="AS49" i="11"/>
  <c r="I49" i="11" s="1"/>
  <c r="AF82" i="9" s="1"/>
  <c r="AP22" i="9" s="1"/>
  <c r="AS45" i="11"/>
  <c r="I45" i="11" s="1"/>
  <c r="AF78" i="9" s="1"/>
  <c r="AP18" i="9" s="1"/>
  <c r="AS13" i="11"/>
  <c r="I13" i="11" s="1"/>
  <c r="AF46" i="9" s="1"/>
  <c r="AF11" i="9" s="1"/>
  <c r="AS15" i="11"/>
  <c r="I15" i="11" s="1"/>
  <c r="AF48" i="9" s="1"/>
  <c r="AF13" i="9" s="1"/>
  <c r="AS31" i="11"/>
  <c r="I31" i="11" s="1"/>
  <c r="AF64" i="9" s="1"/>
  <c r="AP4" i="9" s="1"/>
  <c r="AS27" i="11"/>
  <c r="I27" i="11" s="1"/>
  <c r="AF60" i="9" s="1"/>
  <c r="AF25" i="9" s="1"/>
  <c r="AS17" i="11"/>
  <c r="I17" i="11" s="1"/>
  <c r="AF50" i="9" s="1"/>
  <c r="AF15" i="9" s="1"/>
  <c r="BC49" i="11"/>
  <c r="J49" i="11" s="1"/>
  <c r="AE82" i="9" s="1"/>
  <c r="AO22" i="9" s="1"/>
  <c r="BC45" i="11"/>
  <c r="J45" i="11" s="1"/>
  <c r="AE78" i="9" s="1"/>
  <c r="AO18" i="9" s="1"/>
  <c r="AR41" i="11"/>
  <c r="AR35" i="11"/>
  <c r="BC31" i="11"/>
  <c r="J31" i="11" s="1"/>
  <c r="AE64" i="9" s="1"/>
  <c r="AO4" i="9" s="1"/>
  <c r="BC15" i="11"/>
  <c r="J15" i="11" s="1"/>
  <c r="AE48" i="9" s="1"/>
  <c r="AE13" i="9" s="1"/>
  <c r="BC42" i="11"/>
  <c r="J42" i="11" s="1"/>
  <c r="AE75" i="9" s="1"/>
  <c r="AO15" i="9" s="1"/>
  <c r="BC59" i="11"/>
  <c r="J59" i="11" s="1"/>
  <c r="BC51" i="11"/>
  <c r="J51" i="11" s="1"/>
  <c r="AE84" i="9" s="1"/>
  <c r="AO24" i="9" s="1"/>
  <c r="AR39" i="11"/>
  <c r="AR29" i="11"/>
  <c r="AR23" i="11"/>
  <c r="AR11" i="11"/>
  <c r="AR18" i="11"/>
  <c r="AS18" i="11" s="1"/>
  <c r="I18" i="11" s="1"/>
  <c r="AF51" i="9" s="1"/>
  <c r="AF16" i="9" s="1"/>
  <c r="AR12" i="11"/>
  <c r="AR14" i="11"/>
  <c r="BN78" i="9"/>
  <c r="BM78" i="9"/>
  <c r="AA46" i="13"/>
  <c r="AF46" i="13" s="1"/>
  <c r="BP78" i="9"/>
  <c r="AZ75" i="9"/>
  <c r="AU75" i="9"/>
  <c r="AV75" i="9"/>
  <c r="AO42" i="12"/>
  <c r="AU42" i="12" s="1"/>
  <c r="I9" i="11"/>
  <c r="AF42" i="9" s="1"/>
  <c r="AF7" i="9" s="1"/>
  <c r="AR6" i="11"/>
  <c r="J7" i="11"/>
  <c r="AE40" i="9" s="1"/>
  <c r="AE5" i="9" s="1"/>
  <c r="I7" i="11"/>
  <c r="AF40" i="9" s="1"/>
  <c r="AF5" i="9" s="1"/>
  <c r="AS60" i="11"/>
  <c r="I60" i="11" s="1"/>
  <c r="I52" i="11"/>
  <c r="AF85" i="9" s="1"/>
  <c r="AP25" i="9" s="1"/>
  <c r="I40" i="11"/>
  <c r="AF73" i="9" s="1"/>
  <c r="AP13" i="9" s="1"/>
  <c r="I28" i="11"/>
  <c r="AS56" i="11"/>
  <c r="I56" i="11" s="1"/>
  <c r="I48" i="11"/>
  <c r="AF81" i="9" s="1"/>
  <c r="AP21" i="9" s="1"/>
  <c r="I44" i="11"/>
  <c r="AF77" i="9" s="1"/>
  <c r="AP17" i="9" s="1"/>
  <c r="I36" i="11"/>
  <c r="AF69" i="9" s="1"/>
  <c r="AP9" i="9" s="1"/>
  <c r="I32" i="11"/>
  <c r="AF65" i="9" s="1"/>
  <c r="AP5" i="9" s="1"/>
  <c r="I24" i="11"/>
  <c r="AF57" i="9" s="1"/>
  <c r="AF22" i="9" s="1"/>
  <c r="I16" i="11"/>
  <c r="AF49" i="9" s="1"/>
  <c r="AF14" i="9" s="1"/>
  <c r="I8" i="11"/>
  <c r="AF41" i="9" s="1"/>
  <c r="AF6" i="9" s="1"/>
  <c r="AS59" i="11"/>
  <c r="I59" i="11" s="1"/>
  <c r="AS58" i="11"/>
  <c r="I58" i="11" s="1"/>
  <c r="I54" i="11"/>
  <c r="AF87" i="9" s="1"/>
  <c r="AP27" i="9" s="1"/>
  <c r="I50" i="11"/>
  <c r="AF83" i="9" s="1"/>
  <c r="AP23" i="9" s="1"/>
  <c r="I46" i="11"/>
  <c r="AF79" i="9" s="1"/>
  <c r="AP19" i="9" s="1"/>
  <c r="I42" i="11"/>
  <c r="AF75" i="9" s="1"/>
  <c r="AP15" i="9" s="1"/>
  <c r="I38" i="11"/>
  <c r="AF71" i="9" s="1"/>
  <c r="AP11" i="9" s="1"/>
  <c r="I34" i="11"/>
  <c r="AF67" i="9" s="1"/>
  <c r="AP7" i="9" s="1"/>
  <c r="I30" i="11"/>
  <c r="AF63" i="9" s="1"/>
  <c r="AF28" i="9" s="1"/>
  <c r="I26" i="11"/>
  <c r="AF59" i="9" s="1"/>
  <c r="AF24" i="9" s="1"/>
  <c r="I22" i="11"/>
  <c r="AF55" i="9" s="1"/>
  <c r="AF20" i="9" s="1"/>
  <c r="I10" i="11"/>
  <c r="AF43" i="9" s="1"/>
  <c r="AF8" i="9" s="1"/>
  <c r="AS61" i="11"/>
  <c r="I61" i="11" s="1"/>
  <c r="I20" i="11"/>
  <c r="AF53" i="9" s="1"/>
  <c r="AF18" i="9" s="1"/>
  <c r="BC6" i="11"/>
  <c r="J6" i="11" s="1"/>
  <c r="AE39" i="9" s="1"/>
  <c r="AE4" i="9" s="1"/>
  <c r="F46" i="13" l="1"/>
  <c r="AL46" i="13"/>
  <c r="G45" i="13"/>
  <c r="BA41" i="12"/>
  <c r="AZ42" i="12"/>
  <c r="AX42" i="12"/>
  <c r="AY42" i="12"/>
  <c r="AW42" i="12"/>
  <c r="BA7" i="12"/>
  <c r="H6" i="12"/>
  <c r="AX39" i="9" s="1"/>
  <c r="AX4" i="9" s="1"/>
  <c r="BB6" i="12"/>
  <c r="I6" i="12" s="1"/>
  <c r="AY39" i="9" s="1"/>
  <c r="AY4" i="9" s="1"/>
  <c r="AS12" i="11"/>
  <c r="I12" i="11" s="1"/>
  <c r="AF45" i="9" s="1"/>
  <c r="AF10" i="9" s="1"/>
  <c r="AS11" i="11"/>
  <c r="I11" i="11" s="1"/>
  <c r="AF44" i="9" s="1"/>
  <c r="AF9" i="9" s="1"/>
  <c r="AS29" i="11"/>
  <c r="I29" i="11" s="1"/>
  <c r="AF62" i="9" s="1"/>
  <c r="AF27" i="9" s="1"/>
  <c r="AS41" i="11"/>
  <c r="I41" i="11" s="1"/>
  <c r="AF74" i="9" s="1"/>
  <c r="AP14" i="9" s="1"/>
  <c r="AS6" i="11"/>
  <c r="I6" i="11" s="1"/>
  <c r="AS14" i="11"/>
  <c r="I14" i="11" s="1"/>
  <c r="AF47" i="9" s="1"/>
  <c r="AF12" i="9" s="1"/>
  <c r="AS23" i="11"/>
  <c r="I23" i="11" s="1"/>
  <c r="AF56" i="9" s="1"/>
  <c r="AF21" i="9" s="1"/>
  <c r="AS39" i="11"/>
  <c r="I39" i="11" s="1"/>
  <c r="AF72" i="9" s="1"/>
  <c r="AP12" i="9" s="1"/>
  <c r="AS35" i="11"/>
  <c r="I35" i="11" s="1"/>
  <c r="AF68" i="9" s="1"/>
  <c r="AP8" i="9" s="1"/>
  <c r="BM79" i="9"/>
  <c r="AA47" i="13"/>
  <c r="AF47" i="13" s="1"/>
  <c r="BN79" i="9"/>
  <c r="BP79" i="9"/>
  <c r="AZ76" i="9"/>
  <c r="AU76" i="9"/>
  <c r="AV76" i="9"/>
  <c r="AO43" i="12"/>
  <c r="AU43" i="12" s="1"/>
  <c r="AF61" i="9"/>
  <c r="AF26" i="9" s="1"/>
  <c r="BO77" i="9" l="1"/>
  <c r="F47" i="13"/>
  <c r="AL47" i="13"/>
  <c r="G46" i="13"/>
  <c r="BO78" i="9" s="1"/>
  <c r="AX43" i="12"/>
  <c r="AZ43" i="12"/>
  <c r="AY43" i="12"/>
  <c r="AW43" i="12"/>
  <c r="BB41" i="12"/>
  <c r="I41" i="12" s="1"/>
  <c r="AY74" i="9" s="1"/>
  <c r="BH11" i="9" s="1"/>
  <c r="BE41" i="12"/>
  <c r="H41" i="12" s="1"/>
  <c r="AX74" i="9" s="1"/>
  <c r="BG11" i="9" s="1"/>
  <c r="BB7" i="12"/>
  <c r="I7" i="12" s="1"/>
  <c r="AY40" i="9" s="1"/>
  <c r="AY5" i="9" s="1"/>
  <c r="BE7" i="12"/>
  <c r="H7" i="12" s="1"/>
  <c r="AX40" i="9" s="1"/>
  <c r="AX5" i="9" s="1"/>
  <c r="BA42" i="12"/>
  <c r="AF39" i="9"/>
  <c r="AF4" i="9" s="1"/>
  <c r="AG9" i="11"/>
  <c r="AG7" i="11"/>
  <c r="AG10" i="11"/>
  <c r="AG8" i="11"/>
  <c r="I5" i="9" s="1"/>
  <c r="BN80" i="9"/>
  <c r="BM80" i="9"/>
  <c r="AA48" i="13"/>
  <c r="AF48" i="13" s="1"/>
  <c r="BP80" i="9"/>
  <c r="AZ77" i="9"/>
  <c r="AU77" i="9"/>
  <c r="AV77" i="9"/>
  <c r="AO44" i="12"/>
  <c r="AU44" i="12" s="1"/>
  <c r="BA43" i="12" l="1"/>
  <c r="BB43" i="12" s="1"/>
  <c r="I43" i="12" s="1"/>
  <c r="AY76" i="9" s="1"/>
  <c r="BH13" i="9" s="1"/>
  <c r="F48" i="13"/>
  <c r="AL48" i="13"/>
  <c r="G47" i="13"/>
  <c r="BO79" i="9" s="1"/>
  <c r="AZ44" i="12"/>
  <c r="AX44" i="12"/>
  <c r="AY44" i="12"/>
  <c r="AW44" i="12"/>
  <c r="BB42" i="12"/>
  <c r="I42" i="12" s="1"/>
  <c r="AY75" i="9" s="1"/>
  <c r="BH12" i="9" s="1"/>
  <c r="BE42" i="12"/>
  <c r="H42" i="12" s="1"/>
  <c r="AX75" i="9" s="1"/>
  <c r="BG12" i="9" s="1"/>
  <c r="I4" i="9"/>
  <c r="BM81" i="9"/>
  <c r="AA49" i="13"/>
  <c r="AF49" i="13" s="1"/>
  <c r="BN81" i="9"/>
  <c r="BP81" i="9"/>
  <c r="AZ78" i="9"/>
  <c r="AU78" i="9"/>
  <c r="AV78" i="9"/>
  <c r="AO45" i="12"/>
  <c r="AU45" i="12" s="1"/>
  <c r="BE43" i="12" l="1"/>
  <c r="H43" i="12" s="1"/>
  <c r="AX76" i="9" s="1"/>
  <c r="BG13" i="9" s="1"/>
  <c r="BA44" i="12"/>
  <c r="BE44" i="12" s="1"/>
  <c r="H44" i="12" s="1"/>
  <c r="AX77" i="9" s="1"/>
  <c r="BG14" i="9" s="1"/>
  <c r="F49" i="13"/>
  <c r="AL49" i="13"/>
  <c r="G48" i="13"/>
  <c r="BO80" i="9" s="1"/>
  <c r="AX45" i="12"/>
  <c r="AZ45" i="12"/>
  <c r="AY45" i="12"/>
  <c r="AW45" i="12"/>
  <c r="BN82" i="9"/>
  <c r="BM82" i="9"/>
  <c r="AA50" i="13"/>
  <c r="AF50" i="13" s="1"/>
  <c r="BP82" i="9"/>
  <c r="AZ79" i="9"/>
  <c r="AU79" i="9"/>
  <c r="AV79" i="9"/>
  <c r="AO46" i="12"/>
  <c r="AU46" i="12" s="1"/>
  <c r="AL9" i="13"/>
  <c r="BB44" i="12" l="1"/>
  <c r="I44" i="12" s="1"/>
  <c r="AY77" i="9" s="1"/>
  <c r="BH14" i="9" s="1"/>
  <c r="BA45" i="12"/>
  <c r="BE45" i="12" s="1"/>
  <c r="H45" i="12" s="1"/>
  <c r="F50" i="13"/>
  <c r="AL50" i="13"/>
  <c r="G49" i="13"/>
  <c r="BO81" i="9" s="1"/>
  <c r="AZ46" i="12"/>
  <c r="AX46" i="12"/>
  <c r="AY46" i="12"/>
  <c r="AW46" i="12"/>
  <c r="BM83" i="9"/>
  <c r="AA51" i="13"/>
  <c r="AF51" i="13" s="1"/>
  <c r="BN83" i="9"/>
  <c r="BP83" i="9"/>
  <c r="AZ80" i="9"/>
  <c r="AU80" i="9"/>
  <c r="AV80" i="9"/>
  <c r="AO47" i="12"/>
  <c r="AU47" i="12" s="1"/>
  <c r="G7" i="13"/>
  <c r="BQ40" i="9" s="1"/>
  <c r="BB45" i="12" l="1"/>
  <c r="I45" i="12" s="1"/>
  <c r="AY78" i="9" s="1"/>
  <c r="BH15" i="9" s="1"/>
  <c r="BA46" i="12"/>
  <c r="BE46" i="12" s="1"/>
  <c r="H46" i="12" s="1"/>
  <c r="AX79" i="9" s="1"/>
  <c r="BG16" i="9" s="1"/>
  <c r="F51" i="13"/>
  <c r="AL51" i="13"/>
  <c r="G51" i="13" s="1"/>
  <c r="G50" i="13"/>
  <c r="AX47" i="12"/>
  <c r="AZ47" i="12"/>
  <c r="AY47" i="12"/>
  <c r="AW47" i="12"/>
  <c r="BN84" i="9"/>
  <c r="BM84" i="9"/>
  <c r="AA52" i="13"/>
  <c r="AF52" i="13" s="1"/>
  <c r="BP84" i="9"/>
  <c r="AZ81" i="9"/>
  <c r="AU81" i="9"/>
  <c r="AV81" i="9"/>
  <c r="AO48" i="12"/>
  <c r="AU48" i="12" s="1"/>
  <c r="AX78" i="9"/>
  <c r="BG15" i="9" s="1"/>
  <c r="BB46" i="12" l="1"/>
  <c r="I46" i="12" s="1"/>
  <c r="AY79" i="9" s="1"/>
  <c r="BH16" i="9" s="1"/>
  <c r="BO82" i="9"/>
  <c r="BA47" i="12"/>
  <c r="BE47" i="12" s="1"/>
  <c r="H47" i="12" s="1"/>
  <c r="AX80" i="9" s="1"/>
  <c r="BG17" i="9" s="1"/>
  <c r="F52" i="13"/>
  <c r="AL52" i="13"/>
  <c r="AZ48" i="12"/>
  <c r="AX48" i="12"/>
  <c r="AY48" i="12"/>
  <c r="AW48" i="12"/>
  <c r="BM85" i="9"/>
  <c r="AA53" i="13"/>
  <c r="AF53" i="13" s="1"/>
  <c r="BN85" i="9"/>
  <c r="BO83" i="9"/>
  <c r="BP85" i="9"/>
  <c r="AZ82" i="9"/>
  <c r="AU82" i="9"/>
  <c r="AV82" i="9"/>
  <c r="AO49" i="12"/>
  <c r="AU49" i="12" s="1"/>
  <c r="BB47" i="12" l="1"/>
  <c r="I47" i="12" s="1"/>
  <c r="AY80" i="9" s="1"/>
  <c r="BH17" i="9" s="1"/>
  <c r="BA48" i="12"/>
  <c r="BE48" i="12" s="1"/>
  <c r="H48" i="12" s="1"/>
  <c r="AL53" i="13"/>
  <c r="F53" i="13"/>
  <c r="G52" i="13"/>
  <c r="BO84" i="9" s="1"/>
  <c r="AX49" i="12"/>
  <c r="AZ49" i="12"/>
  <c r="AY49" i="12"/>
  <c r="AW49" i="12"/>
  <c r="BN86" i="9"/>
  <c r="BM86" i="9"/>
  <c r="AA54" i="13"/>
  <c r="AF54" i="13" s="1"/>
  <c r="BP86" i="9"/>
  <c r="AZ83" i="9"/>
  <c r="AU83" i="9"/>
  <c r="AV83" i="9"/>
  <c r="AO50" i="12"/>
  <c r="AU50" i="12" s="1"/>
  <c r="BB48" i="12" l="1"/>
  <c r="I48" i="12" s="1"/>
  <c r="AY81" i="9" s="1"/>
  <c r="BH18" i="9" s="1"/>
  <c r="BA49" i="12"/>
  <c r="BE49" i="12" s="1"/>
  <c r="H49" i="12" s="1"/>
  <c r="AX82" i="9" s="1"/>
  <c r="BG19" i="9" s="1"/>
  <c r="F54" i="13"/>
  <c r="AL54" i="13"/>
  <c r="G54" i="13" s="1"/>
  <c r="BO86" i="9" s="1"/>
  <c r="G53" i="13"/>
  <c r="BO85" i="9" s="1"/>
  <c r="AZ50" i="12"/>
  <c r="AX50" i="12"/>
  <c r="AY50" i="12"/>
  <c r="AW50" i="12"/>
  <c r="BM87" i="9"/>
  <c r="AA55" i="13"/>
  <c r="AF55" i="13" s="1"/>
  <c r="BN87" i="9"/>
  <c r="BP87" i="9"/>
  <c r="AZ84" i="9"/>
  <c r="AU84" i="9"/>
  <c r="AV84" i="9"/>
  <c r="AO51" i="12"/>
  <c r="AU51" i="12" s="1"/>
  <c r="AX81" i="9"/>
  <c r="BG18" i="9" s="1"/>
  <c r="BB49" i="12" l="1"/>
  <c r="I49" i="12" s="1"/>
  <c r="AY82" i="9" s="1"/>
  <c r="BH19" i="9" s="1"/>
  <c r="BA50" i="12"/>
  <c r="BB50" i="12" s="1"/>
  <c r="I50" i="12" s="1"/>
  <c r="AY83" i="9" s="1"/>
  <c r="BH20" i="9" s="1"/>
  <c r="F55" i="13"/>
  <c r="AL55" i="13"/>
  <c r="AX51" i="12"/>
  <c r="AZ51" i="12"/>
  <c r="AY51" i="12"/>
  <c r="AW51" i="12"/>
  <c r="BN88" i="9"/>
  <c r="BM88" i="9"/>
  <c r="AA56" i="13"/>
  <c r="AF56" i="13" s="1"/>
  <c r="BP88" i="9"/>
  <c r="AZ85" i="9"/>
  <c r="AU85" i="9"/>
  <c r="AV85" i="9"/>
  <c r="AO52" i="12"/>
  <c r="AU52" i="12" s="1"/>
  <c r="BE50" i="12" l="1"/>
  <c r="H50" i="12" s="1"/>
  <c r="AX83" i="9" s="1"/>
  <c r="BG20" i="9" s="1"/>
  <c r="BA51" i="12"/>
  <c r="BB51" i="12" s="1"/>
  <c r="I51" i="12" s="1"/>
  <c r="AY84" i="9" s="1"/>
  <c r="BH21" i="9" s="1"/>
  <c r="F56" i="13"/>
  <c r="AL56" i="13"/>
  <c r="G55" i="13"/>
  <c r="BO87" i="9" s="1"/>
  <c r="AZ52" i="12"/>
  <c r="AX52" i="12"/>
  <c r="AY52" i="12"/>
  <c r="AW52" i="12"/>
  <c r="BM89" i="9"/>
  <c r="AA57" i="13"/>
  <c r="AF57" i="13" s="1"/>
  <c r="BN89" i="9"/>
  <c r="BP89" i="9"/>
  <c r="AZ86" i="9"/>
  <c r="AU86" i="9"/>
  <c r="AV86" i="9"/>
  <c r="AO53" i="12"/>
  <c r="AU53" i="12" s="1"/>
  <c r="BE51" i="12" l="1"/>
  <c r="H51" i="12" s="1"/>
  <c r="AX84" i="9" s="1"/>
  <c r="BG21" i="9" s="1"/>
  <c r="BA52" i="12"/>
  <c r="BE52" i="12" s="1"/>
  <c r="H52" i="12" s="1"/>
  <c r="F57" i="13"/>
  <c r="AL57" i="13"/>
  <c r="G57" i="13" s="1"/>
  <c r="BO89" i="9" s="1"/>
  <c r="G56" i="13"/>
  <c r="BO88" i="9" s="1"/>
  <c r="AX53" i="12"/>
  <c r="AZ53" i="12"/>
  <c r="AY53" i="12"/>
  <c r="AW53" i="12"/>
  <c r="BN90" i="9"/>
  <c r="BN91" i="9"/>
  <c r="BM90" i="9"/>
  <c r="AA58" i="13"/>
  <c r="AF58" i="13" s="1"/>
  <c r="BP91" i="9"/>
  <c r="BP90" i="9"/>
  <c r="AZ87" i="9"/>
  <c r="AU87" i="9"/>
  <c r="AV87" i="9"/>
  <c r="AO54" i="12"/>
  <c r="AU54" i="12" s="1"/>
  <c r="BB52" i="12" l="1"/>
  <c r="I52" i="12" s="1"/>
  <c r="AY85" i="9" s="1"/>
  <c r="BH22" i="9" s="1"/>
  <c r="F58" i="13"/>
  <c r="AL58" i="13"/>
  <c r="BA53" i="12"/>
  <c r="BE53" i="12" s="1"/>
  <c r="H53" i="12" s="1"/>
  <c r="AX86" i="9" s="1"/>
  <c r="BG23" i="9" s="1"/>
  <c r="AZ54" i="12"/>
  <c r="AX54" i="12"/>
  <c r="AY54" i="12"/>
  <c r="AW54" i="12"/>
  <c r="BM91" i="9"/>
  <c r="AA59" i="13"/>
  <c r="AF59" i="13" s="1"/>
  <c r="AZ88" i="9"/>
  <c r="AU88" i="9"/>
  <c r="AV88" i="9"/>
  <c r="AO55" i="12"/>
  <c r="AU55" i="12" s="1"/>
  <c r="AX85" i="9"/>
  <c r="BG22" i="9" s="1"/>
  <c r="BB53" i="12" l="1"/>
  <c r="I53" i="12" s="1"/>
  <c r="AY86" i="9" s="1"/>
  <c r="BH23" i="9" s="1"/>
  <c r="F59" i="13"/>
  <c r="AL59" i="13"/>
  <c r="BA54" i="12"/>
  <c r="BB54" i="12" s="1"/>
  <c r="I54" i="12" s="1"/>
  <c r="AY87" i="9" s="1"/>
  <c r="BH24" i="9" s="1"/>
  <c r="G58" i="13"/>
  <c r="BO90" i="9" s="1"/>
  <c r="AX55" i="12"/>
  <c r="AZ55" i="12"/>
  <c r="AY55" i="12"/>
  <c r="AW55" i="12"/>
  <c r="AZ89" i="9"/>
  <c r="AU89" i="9"/>
  <c r="AV89" i="9"/>
  <c r="AO56" i="12"/>
  <c r="AU56" i="12" s="1"/>
  <c r="BE54" i="12" l="1"/>
  <c r="H54" i="12" s="1"/>
  <c r="AX87" i="9" s="1"/>
  <c r="BG24" i="9" s="1"/>
  <c r="BA55" i="12"/>
  <c r="BE55" i="12" s="1"/>
  <c r="H55" i="12" s="1"/>
  <c r="AX88" i="9" s="1"/>
  <c r="BG25" i="9" s="1"/>
  <c r="AZ56" i="12"/>
  <c r="AX56" i="12"/>
  <c r="AY56" i="12"/>
  <c r="AW56" i="12"/>
  <c r="BB55" i="12"/>
  <c r="I55" i="12" s="1"/>
  <c r="AY88" i="9" s="1"/>
  <c r="BH25" i="9" s="1"/>
  <c r="G59" i="13"/>
  <c r="AP9" i="13" s="1"/>
  <c r="AZ90" i="9"/>
  <c r="AU90" i="9"/>
  <c r="AV90" i="9"/>
  <c r="AO57" i="12"/>
  <c r="AU57" i="12" s="1"/>
  <c r="BA56" i="12" l="1"/>
  <c r="BB56" i="12" s="1"/>
  <c r="I56" i="12" s="1"/>
  <c r="AY89" i="9" s="1"/>
  <c r="BH26" i="9" s="1"/>
  <c r="AX57" i="12"/>
  <c r="AZ57" i="12"/>
  <c r="AY57" i="12"/>
  <c r="AW57" i="12"/>
  <c r="BO91" i="9"/>
  <c r="AZ91" i="9"/>
  <c r="AU91" i="9"/>
  <c r="AV91" i="9"/>
  <c r="AO58" i="12"/>
  <c r="AU58" i="12" s="1"/>
  <c r="BE56" i="12" l="1"/>
  <c r="H56" i="12" s="1"/>
  <c r="AX89" i="9" s="1"/>
  <c r="BG26" i="9" s="1"/>
  <c r="BA57" i="12"/>
  <c r="BB57" i="12" s="1"/>
  <c r="I57" i="12" s="1"/>
  <c r="AY90" i="9" s="1"/>
  <c r="BH27" i="9" s="1"/>
  <c r="D17" i="9"/>
  <c r="B2" i="9"/>
  <c r="AZ58" i="12"/>
  <c r="AX58" i="12"/>
  <c r="AY58" i="12"/>
  <c r="AW58" i="12"/>
  <c r="AZ92" i="9"/>
  <c r="AU92" i="9"/>
  <c r="AV92" i="9"/>
  <c r="AO59" i="12"/>
  <c r="AU59" i="12" s="1"/>
  <c r="BE57" i="12" l="1"/>
  <c r="H57" i="12" s="1"/>
  <c r="AX90" i="9" s="1"/>
  <c r="BG27" i="9" s="1"/>
  <c r="BA58" i="12"/>
  <c r="BB58" i="12" s="1"/>
  <c r="I58" i="12" s="1"/>
  <c r="AY91" i="9" s="1"/>
  <c r="BH28" i="9" s="1"/>
  <c r="AX59" i="12"/>
  <c r="AZ59" i="12"/>
  <c r="AY59" i="12"/>
  <c r="AW59" i="12"/>
  <c r="AZ93" i="9"/>
  <c r="AZ94" i="9"/>
  <c r="AU94" i="9"/>
  <c r="BD31" i="9" s="1"/>
  <c r="AU93" i="9"/>
  <c r="AV93" i="9"/>
  <c r="AO60" i="12"/>
  <c r="AU60" i="12" s="1"/>
  <c r="BE58" i="12" l="1"/>
  <c r="H58" i="12" s="1"/>
  <c r="AX91" i="9" s="1"/>
  <c r="BG28" i="9" s="1"/>
  <c r="BA59" i="12"/>
  <c r="BE59" i="12" s="1"/>
  <c r="H59" i="12" s="1"/>
  <c r="AX92" i="9" s="1"/>
  <c r="BG29" i="9" s="1"/>
  <c r="AZ60" i="12"/>
  <c r="AX60" i="12"/>
  <c r="AY60" i="12"/>
  <c r="AW60" i="12"/>
  <c r="AV94" i="9"/>
  <c r="BE31" i="9" s="1"/>
  <c r="AO61" i="12"/>
  <c r="AU61" i="12" s="1"/>
  <c r="BB59" i="12" l="1"/>
  <c r="I59" i="12" s="1"/>
  <c r="AY92" i="9" s="1"/>
  <c r="BH29" i="9" s="1"/>
  <c r="BA60" i="12"/>
  <c r="BB60" i="12" s="1"/>
  <c r="I60" i="12" s="1"/>
  <c r="AY93" i="9" s="1"/>
  <c r="BH30" i="9" s="1"/>
  <c r="AX61" i="12"/>
  <c r="AZ61" i="12"/>
  <c r="AY61" i="12"/>
  <c r="AW61" i="12"/>
  <c r="BE60" i="12" l="1"/>
  <c r="H60" i="12" s="1"/>
  <c r="AX93" i="9" s="1"/>
  <c r="BG30" i="9" s="1"/>
  <c r="BA61" i="12"/>
  <c r="BE61" i="12" s="1"/>
  <c r="H61" i="12" s="1"/>
  <c r="BB61" i="12" l="1"/>
  <c r="I61" i="12" s="1"/>
  <c r="AY94" i="9" s="1"/>
  <c r="BH31" i="9" s="1"/>
  <c r="AX94" i="9"/>
  <c r="BG31" i="9" s="1"/>
  <c r="BH9" i="12"/>
  <c r="BH7" i="12"/>
  <c r="BH8" i="12"/>
  <c r="BH10" i="12"/>
  <c r="I8" i="9" l="1"/>
  <c r="I16" i="9" s="1"/>
  <c r="I7" i="9"/>
  <c r="I6" i="9"/>
  <c r="I15" i="9" s="1"/>
  <c r="I10" i="9" l="1"/>
  <c r="I18" i="9"/>
</calcChain>
</file>

<file path=xl/sharedStrings.xml><?xml version="1.0" encoding="utf-8"?>
<sst xmlns="http://schemas.openxmlformats.org/spreadsheetml/2006/main" count="837" uniqueCount="340">
  <si>
    <t>Index</t>
  </si>
  <si>
    <t>Instrument Type</t>
  </si>
  <si>
    <t>Gateway PC Information</t>
  </si>
  <si>
    <t>Network Configuration</t>
  </si>
  <si>
    <t>Gateway PC Name</t>
  </si>
  <si>
    <t>Network Interface Configuration</t>
  </si>
  <si>
    <t>IP Address</t>
  </si>
  <si>
    <t>Subnet Mask</t>
  </si>
  <si>
    <t>Static IP Address</t>
  </si>
  <si>
    <t>DHCP</t>
  </si>
  <si>
    <t>Not Used</t>
  </si>
  <si>
    <t>Customer supplies and installs the Gateway PC</t>
  </si>
  <si>
    <t>Proxy Settings</t>
  </si>
  <si>
    <t>Proxy Server Port</t>
  </si>
  <si>
    <t>Agilent supplies the Gateway PC, customer images and installs the PC on the network</t>
  </si>
  <si>
    <t>Agilent supplies and installs the Gateway PC on the network</t>
  </si>
  <si>
    <t>The Gateway uses the Proxy Server to communicate through the firewall.  These proxy settings are the same settings applied to a web browser.</t>
  </si>
  <si>
    <t>Gateway PC Configuration Information</t>
  </si>
  <si>
    <t>SMTP Email Server address or URL</t>
  </si>
  <si>
    <t>Administrator Email Address</t>
  </si>
  <si>
    <t>Audit Log Days</t>
  </si>
  <si>
    <t>Gateway Controller Configuration</t>
  </si>
  <si>
    <t>Company Name</t>
  </si>
  <si>
    <t>Name of Location</t>
  </si>
  <si>
    <t>Address Line 1</t>
  </si>
  <si>
    <t>Address Line 2</t>
  </si>
  <si>
    <t>City</t>
  </si>
  <si>
    <t>State or Province</t>
  </si>
  <si>
    <t>Postal Code</t>
  </si>
  <si>
    <t>Country</t>
  </si>
  <si>
    <t>Company Name and Location</t>
  </si>
  <si>
    <t>Contact Information</t>
  </si>
  <si>
    <t>Laboratory Contact</t>
  </si>
  <si>
    <t>Name</t>
  </si>
  <si>
    <t>Telephone Number</t>
  </si>
  <si>
    <t xml:space="preserve">Email Address </t>
  </si>
  <si>
    <t>Alternate Telephone Number</t>
  </si>
  <si>
    <t>IT Contact</t>
  </si>
  <si>
    <t>Shipping Information</t>
  </si>
  <si>
    <t>Contact Name</t>
  </si>
  <si>
    <t>Contact Telephone Number</t>
  </si>
  <si>
    <t>Instrument Name</t>
  </si>
  <si>
    <t>Gateway PC Installation Information</t>
  </si>
  <si>
    <t>Yes</t>
  </si>
  <si>
    <t>No</t>
  </si>
  <si>
    <t>Select One</t>
  </si>
  <si>
    <t>Customer Instructions:  Please complete only the fields that are white.</t>
  </si>
  <si>
    <t>Deployment Type</t>
  </si>
  <si>
    <t>Deploy a New Customer</t>
  </si>
  <si>
    <t>Deploy a New Gateway and New Location of an Existing Customer</t>
  </si>
  <si>
    <t>Deploy a New Gateway at an Existing Location of an Existing Customer</t>
  </si>
  <si>
    <t>Win 2K SP4</t>
  </si>
  <si>
    <t>Other</t>
  </si>
  <si>
    <t>Vista SP1</t>
  </si>
  <si>
    <t>7890 GC</t>
  </si>
  <si>
    <t>1100 or 1200 LC</t>
  </si>
  <si>
    <t>Required Parts</t>
  </si>
  <si>
    <t>Parts List</t>
  </si>
  <si>
    <t>G1680-63722 RS-232 LAN Converter</t>
  </si>
  <si>
    <t xml:space="preserve">G1530-60600 RS-232 Null Modem cable </t>
  </si>
  <si>
    <t>Data Source Name</t>
  </si>
  <si>
    <t>8121-1013 USB to RS-232 cable</t>
  </si>
  <si>
    <t>R1855-64000 Remote Advisor Software</t>
  </si>
  <si>
    <t>R1855A Remote Advisor Gateway start up service (PC &amp; SW)</t>
  </si>
  <si>
    <t>Part Numbers</t>
  </si>
  <si>
    <t>Quantity Required</t>
  </si>
  <si>
    <t>Number to Install</t>
  </si>
  <si>
    <t>Network Topolgy Type</t>
  </si>
  <si>
    <t>Network Topology Type</t>
  </si>
  <si>
    <t>All in One Network</t>
  </si>
  <si>
    <t>Segmented Network</t>
  </si>
  <si>
    <t>Requires additional network interface in Gateway PC</t>
  </si>
  <si>
    <t>Default Gateway IP address</t>
  </si>
  <si>
    <t>Preferred DNS Server IP address</t>
  </si>
  <si>
    <t>Alternate DNS Server IP address</t>
  </si>
  <si>
    <t>Preferred WINS Server IP address</t>
  </si>
  <si>
    <t>Alternate WINS Server IP address</t>
  </si>
  <si>
    <t>Gateway Network Interface Configuration</t>
  </si>
  <si>
    <t>Isolated Laboratory Network</t>
  </si>
  <si>
    <t>Location</t>
  </si>
  <si>
    <t>Shipping</t>
  </si>
  <si>
    <t>SMTP Email Server Address or URL</t>
  </si>
  <si>
    <t>If Isloated Network</t>
  </si>
  <si>
    <t>If  Gateway IP address is Static</t>
  </si>
  <si>
    <t>Gateway IP address</t>
  </si>
  <si>
    <t>Isolated IP Address</t>
  </si>
  <si>
    <t>1120 Compact LC</t>
  </si>
  <si>
    <t>XP PRO SP1</t>
  </si>
  <si>
    <t>XP PRO SP2</t>
  </si>
  <si>
    <t>XP PRO SP3</t>
  </si>
  <si>
    <t>7890 with 5973N or 5975 GC/MS</t>
  </si>
  <si>
    <t>Supported Instrument Type</t>
  </si>
  <si>
    <t>1100 or 1200 LC with G1315C/D DAD or G1365C/D MWD</t>
  </si>
  <si>
    <t>Single Quad LCMS with 1100 or 1200 LC</t>
  </si>
  <si>
    <t>Single Quad LCMS with 1100 or 1200 LC and G1315C/D DAD or G1365C/D MWD</t>
  </si>
  <si>
    <t>QQQ LCMS G6410A/B with 1100 or 1200 LC</t>
  </si>
  <si>
    <t>QQQ LCMS G6410A/B with 1100 or 1200 LC and G1315C/D DAD or G1365C/D MWD</t>
  </si>
  <si>
    <t>6890 Networked GC with 5973N or 5975 MS</t>
  </si>
  <si>
    <t>6890 Networked GC</t>
  </si>
  <si>
    <t>Incomplete</t>
  </si>
  <si>
    <t>Complete</t>
  </si>
  <si>
    <t>Email Adddress to Send to</t>
  </si>
  <si>
    <t>Email From Adddress</t>
  </si>
  <si>
    <t>Gateway Installation:  Axeda Policy Server Information</t>
  </si>
  <si>
    <t>Gateway Installation:  Deployment Proxy Server Information</t>
  </si>
  <si>
    <t>Gateway Installation:  Deployment Customer and Location Information</t>
  </si>
  <si>
    <t>Enterprise Configuration:  Contact Information</t>
  </si>
  <si>
    <t>Email Address</t>
  </si>
  <si>
    <t>Gateway Software Installation Information</t>
  </si>
  <si>
    <t>6850 GC</t>
  </si>
  <si>
    <t>6850 GC with 5973N or 5975 MS</t>
  </si>
  <si>
    <t>Less than 512 MB</t>
  </si>
  <si>
    <t>512 MB</t>
  </si>
  <si>
    <t>1 GB or Greater</t>
  </si>
  <si>
    <t>8121-0008 LAN cable (4.26M)</t>
  </si>
  <si>
    <t>1100 or 1200 LC with G1315C/D, G1314D/E, or G1365C/D Detector</t>
  </si>
  <si>
    <t>Proxy Server or Script Address</t>
  </si>
  <si>
    <t>Instructions</t>
  </si>
  <si>
    <r>
      <rPr>
        <sz val="20"/>
        <rFont val="Arial"/>
        <family val="2"/>
      </rPr>
      <t>Contact Information Worksheet</t>
    </r>
    <r>
      <rPr>
        <sz val="12"/>
        <rFont val="Arial"/>
        <family val="2"/>
      </rPr>
      <t xml:space="preserve">
</t>
    </r>
    <r>
      <rPr>
        <sz val="16"/>
        <rFont val="Arial"/>
        <family val="2"/>
      </rPr>
      <t>Company Name and Location</t>
    </r>
    <r>
      <rPr>
        <sz val="12"/>
        <rFont val="Arial"/>
        <family val="2"/>
      </rPr>
      <t xml:space="preserve">
This information is used to configure the Enterprise Server at installation time and for parts shipment. 
</t>
    </r>
    <r>
      <rPr>
        <b/>
        <sz val="12"/>
        <rFont val="Arial"/>
        <family val="2"/>
      </rPr>
      <t>Company Name:</t>
    </r>
    <r>
      <rPr>
        <sz val="12"/>
        <rFont val="Arial"/>
        <family val="2"/>
      </rPr>
      <t xml:space="preserve">  Exact way you want the company name.
</t>
    </r>
    <r>
      <rPr>
        <b/>
        <sz val="12"/>
        <rFont val="Arial"/>
        <family val="2"/>
      </rPr>
      <t>Name of Location:</t>
    </r>
    <r>
      <rPr>
        <sz val="12"/>
        <rFont val="Arial"/>
        <family val="2"/>
      </rPr>
      <t xml:space="preserve"> Name of the location or laboratory for the instruments that will be connected to the Gateway.
Complete all address information.
</t>
    </r>
    <r>
      <rPr>
        <sz val="16"/>
        <rFont val="Arial"/>
        <family val="2"/>
      </rPr>
      <t>Contact Information</t>
    </r>
    <r>
      <rPr>
        <sz val="12"/>
        <rFont val="Arial"/>
        <family val="2"/>
      </rPr>
      <t xml:space="preserve">
Complete all information for a Laboratory and IT contacts.
</t>
    </r>
    <r>
      <rPr>
        <sz val="16"/>
        <rFont val="Arial"/>
        <family val="2"/>
      </rPr>
      <t>Shipping Information</t>
    </r>
    <r>
      <rPr>
        <sz val="12"/>
        <rFont val="Arial"/>
        <family val="2"/>
      </rPr>
      <t xml:space="preserve">
Complete all information.  
</t>
    </r>
  </si>
  <si>
    <r>
      <rPr>
        <sz val="20"/>
        <rFont val="Arial"/>
        <family val="2"/>
      </rPr>
      <t>Installation Summary Worksheet</t>
    </r>
    <r>
      <rPr>
        <sz val="12"/>
        <rFont val="Arial"/>
        <family val="2"/>
      </rPr>
      <t xml:space="preserve">
The installation Summary is a summary of all the information required to install Remote Advisor.  The Summary Worksheet can be printed and used as a guide during installation.  
</t>
    </r>
  </si>
  <si>
    <t>No Port Available</t>
  </si>
  <si>
    <r>
      <rPr>
        <sz val="20"/>
        <rFont val="Arial"/>
        <family val="2"/>
      </rPr>
      <t>Gateway PC Information Worksheet</t>
    </r>
    <r>
      <rPr>
        <sz val="12"/>
        <rFont val="Arial"/>
        <family val="2"/>
      </rPr>
      <t xml:space="preserve">
</t>
    </r>
    <r>
      <rPr>
        <b/>
        <sz val="12"/>
        <rFont val="Arial"/>
        <family val="2"/>
      </rPr>
      <t>Gateway PC Installation Information:</t>
    </r>
    <r>
      <rPr>
        <sz val="12"/>
        <rFont val="Arial"/>
        <family val="2"/>
      </rPr>
      <t xml:space="preserve"> Select the Gateway PC option
</t>
    </r>
    <r>
      <rPr>
        <b/>
        <sz val="12"/>
        <rFont val="Arial"/>
        <family val="2"/>
      </rPr>
      <t>Gateway PC Name:</t>
    </r>
    <r>
      <rPr>
        <sz val="12"/>
        <rFont val="Arial"/>
        <family val="2"/>
      </rPr>
      <t xml:space="preserve"> Name used for Agilent to install the Gateway
Complete only the white cells
Proxy Settings
</t>
    </r>
    <r>
      <rPr>
        <b/>
        <sz val="12"/>
        <rFont val="Arial"/>
        <family val="2"/>
      </rPr>
      <t>Proxy Server or Script Address:</t>
    </r>
    <r>
      <rPr>
        <sz val="12"/>
        <rFont val="Arial"/>
        <family val="2"/>
      </rPr>
      <t xml:space="preserve"> Complete with proxy server name, IP address, or script address.  Type “No Proxy” if a proxy server is not used.
</t>
    </r>
    <r>
      <rPr>
        <b/>
        <sz val="12"/>
        <rFont val="Arial"/>
        <family val="2"/>
      </rPr>
      <t>Proxy Server Port:</t>
    </r>
    <r>
      <rPr>
        <sz val="12"/>
        <rFont val="Arial"/>
        <family val="2"/>
      </rPr>
      <t xml:space="preserve"> Port number for the Proxy Server
</t>
    </r>
  </si>
  <si>
    <t>PC Name</t>
  </si>
  <si>
    <t>PC Operating System</t>
  </si>
  <si>
    <t>PC Memory</t>
  </si>
  <si>
    <t>Comments</t>
  </si>
  <si>
    <t>Agilent LC</t>
  </si>
  <si>
    <t>Agilent LC with G1315C/D, G1314D/E, or G1365C/D Detector</t>
  </si>
  <si>
    <t>Agilent Single Quad LCMS with other vendor's LC</t>
  </si>
  <si>
    <t>Agielnt Single Quad LCMS with Agilent LC with G1315C, G1314D, G1365C or &gt;  Detector</t>
  </si>
  <si>
    <t xml:space="preserve">PC Port to Instrument 
Connection </t>
  </si>
  <si>
    <t>Comm Port</t>
  </si>
  <si>
    <t>USB Port</t>
  </si>
  <si>
    <t>PC Name Check</t>
  </si>
  <si>
    <t>Windows 7</t>
  </si>
  <si>
    <t>Parts Calculation</t>
  </si>
  <si>
    <t>8121-1013 USB to RS-232 cable G1530-60600 RS-232 Null Modem cable</t>
  </si>
  <si>
    <t>G1680-63722 RS-232 LAN Converter 8121-0008 LAN cable (4.26M)</t>
  </si>
  <si>
    <t>Port type not selected</t>
  </si>
  <si>
    <t>Requires RS232 Cable</t>
  </si>
  <si>
    <t>Check if Yes for RS232</t>
  </si>
  <si>
    <t>If Yes Select One</t>
  </si>
  <si>
    <t>If Yes Comm Port</t>
  </si>
  <si>
    <t>If Yes USB</t>
  </si>
  <si>
    <t>If Yes No Port available</t>
  </si>
  <si>
    <t xml:space="preserve">Remote Advisor cannot be installed.
512MB RAM is required.   </t>
  </si>
  <si>
    <t>Configuration is complete.</t>
  </si>
  <si>
    <t>Configuration Status</t>
  </si>
  <si>
    <t>OS Check</t>
  </si>
  <si>
    <t>Mem Check</t>
  </si>
  <si>
    <t>Complete
=2</t>
  </si>
  <si>
    <t>Satatus</t>
  </si>
  <si>
    <t>Port Check</t>
  </si>
  <si>
    <t>Status</t>
  </si>
  <si>
    <t>Config Started
=1</t>
  </si>
  <si>
    <t>Please choose a port type for the instrument connection.</t>
  </si>
  <si>
    <t>Complete
Dup PC</t>
  </si>
  <si>
    <t>8121-1013 USB to RS-232 cable + G1530-60600 RS-232 Null Modem cable</t>
  </si>
  <si>
    <t>G1680-63722 RS-232 LAN Converter + 8121-0008 LAN cable (4.26M)</t>
  </si>
  <si>
    <t>No Parts</t>
  </si>
  <si>
    <t>No parts are required for this connection</t>
  </si>
  <si>
    <r>
      <rPr>
        <b/>
        <sz val="14"/>
        <rFont val="Arial"/>
        <family val="2"/>
      </rPr>
      <t>Customer Instructions</t>
    </r>
    <r>
      <rPr>
        <sz val="12"/>
        <rFont val="Arial"/>
        <family val="2"/>
      </rPr>
      <t xml:space="preserve">  
This workbook is used to plan the configuration of Remote Advisor where the Data Source software will be installed on the PC controlling the instrument.
Please complete all white fields starting with Index 1.  Use one index row for each instrument or system.  Navigate with the arrow keys.  Configuration status is displayed in the Configuration Status column.  
Please verify that all instruments have a Configuration Complete status. 
column.  Please verify that all instruments have a Configuration Complete status.</t>
    </r>
  </si>
  <si>
    <t>Agilent 6890 Networked GC</t>
  </si>
  <si>
    <t>Agilent 7890 GC Connected to the LAN</t>
  </si>
  <si>
    <t>Use Bluetooth Connection to Instrument?</t>
  </si>
  <si>
    <t>Yes or No</t>
  </si>
  <si>
    <t>Need Converter?</t>
  </si>
  <si>
    <t>Config Complete
=2</t>
  </si>
  <si>
    <t>Install Bluetooth</t>
  </si>
  <si>
    <t>Instrument Count</t>
  </si>
  <si>
    <t>Configuration Status Messages</t>
  </si>
  <si>
    <t>Bluetooth Go</t>
  </si>
  <si>
    <t>Parts Numbers</t>
  </si>
  <si>
    <t>Bluetooth Out of Range</t>
  </si>
  <si>
    <t>Configuration is complete and qualifies for Bluetooth</t>
  </si>
  <si>
    <t>Configuration is complete using RS232 to LAN converter for the instrument connection.</t>
  </si>
  <si>
    <t>Gxxxx-xxxxx Bluetooth Serial Converter</t>
  </si>
  <si>
    <t>If Bluetooth 
Select</t>
  </si>
  <si>
    <t>If Bluetooth 
Yes</t>
  </si>
  <si>
    <t>If Bluetooth 
No</t>
  </si>
  <si>
    <t>If Not 78xx
Select One</t>
  </si>
  <si>
    <t>If Not 78xx
Yes</t>
  </si>
  <si>
    <t>If Not 7890
Yes</t>
  </si>
  <si>
    <t>G78xx</t>
  </si>
  <si>
    <t>Bluetooth &lt;12 Inst</t>
  </si>
  <si>
    <t>Part Calculated</t>
  </si>
  <si>
    <t>Check Blank Cell</t>
  </si>
  <si>
    <t xml:space="preserve">Bluetooth connection </t>
  </si>
  <si>
    <t>In Range</t>
  </si>
  <si>
    <t>Configuration Complete Check</t>
  </si>
  <si>
    <t>Configuration is complete but DOES NOT qualify for Bluetooth.  This instrument is not within the tested the range.  An RS232 to LAN converter will be used.</t>
  </si>
  <si>
    <t>Configuration is complete but DOES NOT qualify for Bluetooth.  Bluetooth requires 12 or more instruments for installation. An RS232 LAN to converter will be used.</t>
  </si>
  <si>
    <t>Waters Alliance or Acuity
System Name</t>
  </si>
  <si>
    <t>Empower Database Name</t>
  </si>
  <si>
    <t>Empower Usurname (optional)
Required for installation</t>
  </si>
  <si>
    <t>Empower Password (optional)
Required for installation</t>
  </si>
  <si>
    <t>Empower Node Name (Lace)</t>
  </si>
  <si>
    <t>Configuration is complete.  Username and Password required at installation.</t>
  </si>
  <si>
    <t>Empower (Remote Advisor) 
Project Name</t>
  </si>
  <si>
    <t>Config Complete
No un/pw =3</t>
  </si>
  <si>
    <t>Config Status</t>
  </si>
  <si>
    <t>Configuration Status Message</t>
  </si>
  <si>
    <t>Configuration started but not complete.  Please complete all configuration items.</t>
  </si>
  <si>
    <t>1120/1220 Compact LC</t>
  </si>
  <si>
    <t>QQQ G6410/6460</t>
  </si>
  <si>
    <t>5973N or 5975 MS</t>
  </si>
  <si>
    <t>Parts are not calculated until configuration is complete</t>
  </si>
  <si>
    <t>No Parts Check</t>
  </si>
  <si>
    <t xml:space="preserve">G1530-60600 6'/1.83M or 
5190-2244 15'/ 4.57M RS-232 Null Modem cable </t>
  </si>
  <si>
    <t>Parts Required</t>
  </si>
  <si>
    <t>Quantity Installed</t>
  </si>
  <si>
    <t>Agilent Single Quad LCMS with Agilent LC</t>
  </si>
  <si>
    <t>Agilent Single Quad LCMS</t>
  </si>
  <si>
    <t>Agilent QQQ LCMS G6410A/B</t>
  </si>
  <si>
    <t>5973N or 5975 GCMS</t>
  </si>
  <si>
    <t>Number of Systems</t>
  </si>
  <si>
    <t>Total Systems to Install</t>
  </si>
  <si>
    <t>Test if Agilent Supplies GW PC</t>
  </si>
  <si>
    <t>PC Port to Instrument</t>
  </si>
  <si>
    <t>XP PRO SP 1 and “Other” Operating Systems are not supported.</t>
  </si>
  <si>
    <t>Com &amp; Dup PC Not Avail =5</t>
  </si>
  <si>
    <t>Complete Dup PC NA</t>
  </si>
  <si>
    <t>Port Check
=6</t>
  </si>
  <si>
    <t>Mem Check
=7</t>
  </si>
  <si>
    <t>OS
=8</t>
  </si>
  <si>
    <t>Configuration Complete.  Requires an RS232/ LAN converter.</t>
  </si>
  <si>
    <t>Will the instrument be within 150 ft//45 M of the Bluetooth Gateway?</t>
  </si>
  <si>
    <t>Duplicate Instrument Name Check</t>
  </si>
  <si>
    <t>Don't Need Adapter</t>
  </si>
  <si>
    <t>No Duplicate Name</t>
  </si>
  <si>
    <t>Dupliate Instrument Name</t>
  </si>
  <si>
    <t>Duplicate Instrument Name</t>
  </si>
  <si>
    <t>Email From Address</t>
  </si>
  <si>
    <t>Lookup Table for RS232 Cable</t>
  </si>
  <si>
    <t>copy 6 to all cells</t>
  </si>
  <si>
    <t>Complet Duplicate PC
=3</t>
  </si>
  <si>
    <t>Duplicate Inst.
=4</t>
  </si>
  <si>
    <t>Configuration started but not complete.
Complete all items in this row.</t>
  </si>
  <si>
    <t>Configuration Complete. This PC connects to multiple instruments.</t>
  </si>
  <si>
    <t>Duplicate
Instrument</t>
  </si>
  <si>
    <t>Duplicate Instrument
=3</t>
  </si>
  <si>
    <t>Bluetooth Go
=4</t>
  </si>
  <si>
    <t>Bluetooth not in range =5</t>
  </si>
  <si>
    <t>Bluetooth &lt;12 isnt
=6</t>
  </si>
  <si>
    <t>Complete 78xx
=7</t>
  </si>
  <si>
    <t>Duplicate Instrument</t>
  </si>
  <si>
    <t>Configuration started but not complete.
Please complete all configuration items for this Instrument.</t>
  </si>
  <si>
    <t>Duplicate Instrumeant name.  Please correct the instrument name.</t>
  </si>
  <si>
    <t>The purpose of this Installation Planner is to collect all information required to plan for and complete the installation of Remote Advisor.  Please complete all fields in the Contact Information, Gateway PC, and ChemStation Agilent Instruments, Distributed Agilent Instruments, or Distributed Waters instruments.Information worksheets.  Complete one Installation Planner for each Gateway to be installed.
One Installation Planner should be completed for each Remote Advisor Gateway.  One Gateway is to be installed for each 50 instruments.</t>
  </si>
  <si>
    <r>
      <rPr>
        <sz val="20"/>
        <rFont val="Arial"/>
        <family val="2"/>
      </rPr>
      <t>ChemStation Agilent Instruments Worksheet</t>
    </r>
    <r>
      <rPr>
        <sz val="12"/>
        <rFont val="Arial"/>
        <family val="2"/>
      </rPr>
      <t xml:space="preserve">
The ChemStation Agilent Instruments worksheet is used to plan the installation of Remote Advisor for Agilent instruments connected to ChemStation or other CDS where the Remote Advisor Data Source software will be installed on the same PC that is controlling the instruments.
</t>
    </r>
    <r>
      <rPr>
        <b/>
        <sz val="12"/>
        <rFont val="Arial"/>
        <family val="2"/>
      </rPr>
      <t>Complete one line for each instrument</t>
    </r>
    <r>
      <rPr>
        <sz val="12"/>
        <rFont val="Arial"/>
        <family val="2"/>
      </rPr>
      <t xml:space="preserve">
</t>
    </r>
  </si>
  <si>
    <r>
      <rPr>
        <sz val="22"/>
        <rFont val="Arial"/>
        <family val="2"/>
      </rPr>
      <t>Distributed Agilent Instruments</t>
    </r>
    <r>
      <rPr>
        <sz val="12"/>
        <rFont val="Arial"/>
        <family val="2"/>
      </rPr>
      <t xml:space="preserve">
Open Lab, Cerity, and Cerity ECM are examples of Agilent Distributed Data Systems used for instrument control.  Other vendor’s data systems, such as Empower, Chromeleon, and Atlas, may also be used to control Agilent instruments.  Agilent Remote Advisor communicates to instruments connected to such distributed systems by using a Standalone Data Source.  The Data Source agent is installed on a standalone PC and not installed on the data system PC.
</t>
    </r>
    <r>
      <rPr>
        <b/>
        <sz val="12"/>
        <rFont val="Arial"/>
        <family val="2"/>
      </rPr>
      <t>Complete one Line for Each Instrument</t>
    </r>
  </si>
  <si>
    <r>
      <rPr>
        <sz val="20"/>
        <rFont val="Arial"/>
        <family val="2"/>
      </rPr>
      <t>Printing</t>
    </r>
    <r>
      <rPr>
        <sz val="12"/>
        <rFont val="Arial"/>
        <family val="2"/>
      </rPr>
      <t xml:space="preserve">
Print from the Installation Summary worksheet.  The Installation Summary worksheet is formatted for printing.
</t>
    </r>
    <r>
      <rPr>
        <b/>
        <sz val="12"/>
        <rFont val="Arial"/>
        <family val="2"/>
      </rPr>
      <t>Select the Installation Summary worksheet to print configuration information.</t>
    </r>
    <r>
      <rPr>
        <sz val="12"/>
        <rFont val="Arial"/>
        <family val="2"/>
      </rPr>
      <t xml:space="preserve">
</t>
    </r>
  </si>
  <si>
    <t>Total Instruments to Install</t>
  </si>
  <si>
    <r>
      <rPr>
        <sz val="22"/>
        <rFont val="Arial"/>
        <family val="2"/>
      </rPr>
      <t>Distributed Waters Instruments</t>
    </r>
    <r>
      <rPr>
        <sz val="12"/>
        <rFont val="Arial"/>
        <family val="2"/>
      </rPr>
      <t xml:space="preserve">
Remote Advisor will monitor Waters HPLCs by Waters Empower.  The Distributed Waters Systems Worksheet is used to plan the configuration of Remote Advisor for Waters HPLCs.
</t>
    </r>
    <r>
      <rPr>
        <b/>
        <sz val="12"/>
        <rFont val="Arial"/>
        <family val="2"/>
      </rPr>
      <t>Complete the Waters Empower information</t>
    </r>
    <r>
      <rPr>
        <sz val="12"/>
        <rFont val="Arial"/>
        <family val="2"/>
      </rPr>
      <t xml:space="preserve">
</t>
    </r>
    <r>
      <rPr>
        <b/>
        <sz val="12"/>
        <rFont val="Arial"/>
        <family val="2"/>
      </rPr>
      <t>Complete one line for each instrument</t>
    </r>
  </si>
  <si>
    <t>5067-0269 28 Port Bluetooth Access Gateway</t>
  </si>
  <si>
    <t>5067-0270 Bluetooth Serial Converter</t>
  </si>
  <si>
    <t>No Parts Required</t>
  </si>
  <si>
    <t>Configuration is complete.  G78xx uses existing LAN connection.</t>
  </si>
  <si>
    <t>N/A</t>
  </si>
  <si>
    <t>Power Sockets Required for Installation</t>
  </si>
  <si>
    <t>RS-232 to LAN Converter</t>
  </si>
  <si>
    <t>Bluetooth Adapter</t>
  </si>
  <si>
    <t>Gateway PC Computer and Monitor</t>
  </si>
  <si>
    <t>LC</t>
  </si>
  <si>
    <t>LCMS</t>
  </si>
  <si>
    <t>GC</t>
  </si>
  <si>
    <t>GCMS</t>
  </si>
  <si>
    <t>Atomic Absorption</t>
  </si>
  <si>
    <t>ICP-OES</t>
  </si>
  <si>
    <t>ICP-MS</t>
  </si>
  <si>
    <t>Dissolution/UV-Vis</t>
  </si>
  <si>
    <t>NMR</t>
  </si>
  <si>
    <t>System Name</t>
  </si>
  <si>
    <t>System Type</t>
  </si>
  <si>
    <t>Manufacturer</t>
  </si>
  <si>
    <t>ABI</t>
  </si>
  <si>
    <t>Agilent</t>
  </si>
  <si>
    <t>Biorad</t>
  </si>
  <si>
    <t>Buchi</t>
  </si>
  <si>
    <t>CTC</t>
  </si>
  <si>
    <t>Dionex</t>
  </si>
  <si>
    <t>Distek</t>
  </si>
  <si>
    <t>GE</t>
  </si>
  <si>
    <t>Gilson</t>
  </si>
  <si>
    <t>Grace Davidson</t>
  </si>
  <si>
    <t>Hitachi</t>
  </si>
  <si>
    <t>PerkinElmer</t>
  </si>
  <si>
    <t>Shimadzu</t>
  </si>
  <si>
    <t>Teledyne-ISCO</t>
  </si>
  <si>
    <t>Thermo</t>
  </si>
  <si>
    <t>Varian</t>
  </si>
  <si>
    <t>Waters</t>
  </si>
  <si>
    <t>User Defined Systems</t>
  </si>
  <si>
    <t>Description</t>
  </si>
  <si>
    <t>Test if column is used</t>
  </si>
  <si>
    <t>Column C</t>
  </si>
  <si>
    <t>Column D</t>
  </si>
  <si>
    <t xml:space="preserve">Complete Columns </t>
  </si>
  <si>
    <t>Configured Complete</t>
  </si>
  <si>
    <t>Total Complete</t>
  </si>
  <si>
    <r>
      <rPr>
        <sz val="22"/>
        <rFont val="Arial"/>
        <family val="2"/>
      </rPr>
      <t>User Defined Systems</t>
    </r>
    <r>
      <rPr>
        <sz val="12"/>
        <rFont val="Arial"/>
        <family val="2"/>
      </rPr>
      <t xml:space="preserve">
User Defined systems are instrument systems that do not automatically extract diagnostic and status information from instruments.  These systems are configured in Remote Advisor to provide Remote Assist and Remote Collaboration capability for systems under a service contract with Agilent.  
</t>
    </r>
    <r>
      <rPr>
        <b/>
        <sz val="12"/>
        <rFont val="Arial"/>
        <family val="2"/>
      </rPr>
      <t>Complete one line for each instrument</t>
    </r>
  </si>
  <si>
    <r>
      <rPr>
        <b/>
        <sz val="14"/>
        <rFont val="Arial"/>
        <family val="2"/>
      </rPr>
      <t xml:space="preserve">Customer Instructions </t>
    </r>
    <r>
      <rPr>
        <sz val="12"/>
        <rFont val="Arial"/>
        <family val="2"/>
      </rPr>
      <t xml:space="preserve">
This worksheet is used to plan the installation to connect Waters Alliance and ACQUITY systems to Remote Advisor.
Please complete the Empower information.  Empower username and password with Guest privileges is required to for configuration of the Remote Advisor Data Source.  The Empower username and password are optional for this worksheet but are required for installation.
List all System names and the node name of the Lace for the system. 
    </t>
    </r>
  </si>
  <si>
    <r>
      <rPr>
        <sz val="14"/>
        <rFont val="Arial"/>
        <family val="2"/>
      </rPr>
      <t>Customer Instructions</t>
    </r>
    <r>
      <rPr>
        <sz val="10"/>
        <rFont val="Arial"/>
        <family val="2"/>
      </rPr>
      <t xml:space="preserve">
</t>
    </r>
    <r>
      <rPr>
        <sz val="12"/>
        <rFont val="Arial"/>
        <family val="2"/>
      </rPr>
      <t xml:space="preserve">
This worksheet is used to plan the installation to configure User Defines systems in Remote Advisor.
Please complete the System Name, System Type, and Manufacturer columns for each system.  Select a System Type and Manufacturer from the combo box.  Type the System Type or Manufacturer in the combo box if a match in the list is not found.</t>
    </r>
  </si>
  <si>
    <t>7890 with 5973N, 5975 GC/MS, G7000 Series QQQ</t>
  </si>
  <si>
    <t>QQQ G6410 - 64690 with Agilent LC</t>
  </si>
  <si>
    <t>QQQ G6410 - G6490 with Agilent LC with G1315C, G1314D, G1365C or &gt;  Detector</t>
  </si>
  <si>
    <t xml:space="preserve">QQQ G6410 - G6490 with other Vendor's LC </t>
  </si>
  <si>
    <t>HPLC Type</t>
  </si>
  <si>
    <t xml:space="preserve">Waters HPLC and Connecton Type </t>
  </si>
  <si>
    <t xml:space="preserve">Alliance - RS232 using Bluetooth </t>
  </si>
  <si>
    <t>Alliance - Uses Empower Toolkit</t>
  </si>
  <si>
    <t>Part Required</t>
  </si>
  <si>
    <t>5067-0270 USB Adapter + 5190-6188 Gender Changer</t>
  </si>
  <si>
    <t>Duplicate Instrument Test</t>
  </si>
  <si>
    <t>Duplicate Instrument
=4</t>
  </si>
  <si>
    <t>Duplicate System Name.  Parts not Calculated</t>
  </si>
  <si>
    <t>Empower Node Name (Lace)
Used with Empower Toolkit Connection</t>
  </si>
  <si>
    <t>Uses Empower Toolikit
=5</t>
  </si>
  <si>
    <t>ACQUITY - Uses Empower Toolkit</t>
  </si>
  <si>
    <t>Node Name required when connecting Empower Toolkit</t>
  </si>
  <si>
    <t>ACQUITY - File Mover</t>
  </si>
  <si>
    <t>Enter Database Name if using Empower Toolkit</t>
  </si>
  <si>
    <t>Enter Project Name if using Empower Toolkit</t>
  </si>
  <si>
    <t>Data Base Name</t>
  </si>
  <si>
    <t>Project Name</t>
  </si>
  <si>
    <t>Total Power Sockets Required</t>
  </si>
  <si>
    <r>
      <t xml:space="preserve">5067-0270 Bluetooth Serial Adapter with AC Power Supply </t>
    </r>
    <r>
      <rPr>
        <u/>
        <sz val="18"/>
        <rFont val="Arial"/>
        <family val="2"/>
      </rPr>
      <t>or</t>
    </r>
    <r>
      <rPr>
        <sz val="18"/>
        <rFont val="Arial"/>
        <family val="2"/>
      </rPr>
      <t xml:space="preserve">
5067-0273 Bluetooth Serial Adapter with USB Power cable</t>
    </r>
  </si>
  <si>
    <t>5190-6188 Gender Changer used with Bluetooth Adapter for Alliance</t>
  </si>
  <si>
    <t/>
  </si>
  <si>
    <t>Rev A.02.09.002</t>
  </si>
  <si>
    <t>Alliance-RS232 Bluetooth</t>
  </si>
  <si>
    <t>All Completed Configurations</t>
  </si>
  <si>
    <t>Waters ACQUITY and Alliance Using Empower Toolkit</t>
  </si>
  <si>
    <t>Alliance RS232 using Bluetooth</t>
  </si>
  <si>
    <t>Acquity - File Mover</t>
  </si>
  <si>
    <t>Alliance Empower Toolkit</t>
  </si>
  <si>
    <t>Acquity Empower Toolkit</t>
  </si>
  <si>
    <r>
      <t>Agilent 7890</t>
    </r>
    <r>
      <rPr>
        <b/>
        <sz val="10"/>
        <rFont val="Arial"/>
        <family val="2"/>
      </rPr>
      <t>B</t>
    </r>
    <r>
      <rPr>
        <sz val="10"/>
        <rFont val="Arial"/>
        <family val="2"/>
      </rPr>
      <t xml:space="preserve"> GC</t>
    </r>
  </si>
  <si>
    <t>Agilent 6850 Networked GC</t>
  </si>
  <si>
    <r>
      <rPr>
        <b/>
        <sz val="14"/>
        <rFont val="Arial"/>
        <family val="2"/>
      </rPr>
      <t xml:space="preserve">Customer Instructions 
</t>
    </r>
    <r>
      <rPr>
        <sz val="12"/>
        <rFont val="Arial"/>
        <family val="2"/>
      </rPr>
      <t xml:space="preserve">This workbook is used to plan the installation of Remote Advisor when a Standalone Data Source is used.  The Standalone Data Source communicates to instruments through an RS232 to LAN Converter, Bluetooth Gateway, or certain Agilent LCs and GCs connected to the LAN.  
Bluetooth to instrument connectivity is an option available for installations of 12 or more systems that are within 150 ft or 45 meters of the Bluetooth Gateway.  The Bluetooth Gateway connects to the LAN or to a second NIC in the Data Source PC.  Installation of the Bluetooth Gateway should be stratigecally placed.
Please complete one line for each instrument. Cell turn grey when the cell input is not required.  
</t>
    </r>
    <r>
      <rPr>
        <b/>
        <sz val="14"/>
        <rFont val="Arial"/>
        <family val="2"/>
      </rPr>
      <t>Data Source PC requirements:</t>
    </r>
    <r>
      <rPr>
        <sz val="12"/>
        <rFont val="Arial"/>
        <family val="2"/>
      </rPr>
      <t xml:space="preserve">  1 GB or greater RAM, Windows XP SP3, Windows Vista SP 1, Windows 7, Windows Server 2008 R2
</t>
    </r>
  </si>
</sst>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0"/>
      <name val="Arial"/>
    </font>
    <font>
      <sz val="10"/>
      <name val="Arial"/>
      <family val="2"/>
    </font>
    <font>
      <b/>
      <sz val="10"/>
      <name val="Arial"/>
      <family val="2"/>
    </font>
    <font>
      <sz val="8"/>
      <name val="Arial"/>
      <family val="2"/>
    </font>
    <font>
      <sz val="14"/>
      <name val="Arial"/>
      <family val="2"/>
    </font>
    <font>
      <b/>
      <sz val="12"/>
      <name val="Arial"/>
      <family val="2"/>
    </font>
    <font>
      <sz val="10"/>
      <name val="Arial"/>
      <family val="2"/>
    </font>
    <font>
      <b/>
      <sz val="12"/>
      <name val="Arial"/>
      <family val="2"/>
    </font>
    <font>
      <sz val="12"/>
      <name val="Arial"/>
      <family val="2"/>
    </font>
    <font>
      <u/>
      <sz val="10"/>
      <color indexed="12"/>
      <name val="Arial"/>
      <family val="2"/>
    </font>
    <font>
      <b/>
      <sz val="14"/>
      <name val="Arial"/>
      <family val="2"/>
    </font>
    <font>
      <b/>
      <sz val="20"/>
      <name val="Arial"/>
      <family val="2"/>
    </font>
    <font>
      <sz val="12"/>
      <name val="Arial"/>
      <family val="2"/>
    </font>
    <font>
      <sz val="14"/>
      <name val="Arial"/>
      <family val="2"/>
    </font>
    <font>
      <b/>
      <sz val="16"/>
      <name val="Arial"/>
      <family val="2"/>
    </font>
    <font>
      <sz val="16"/>
      <name val="Arial"/>
      <family val="2"/>
    </font>
    <font>
      <b/>
      <sz val="18"/>
      <name val="Arial"/>
      <family val="2"/>
    </font>
    <font>
      <sz val="18"/>
      <name val="Arial"/>
      <family val="2"/>
    </font>
    <font>
      <b/>
      <sz val="22"/>
      <name val="Arial"/>
      <family val="2"/>
    </font>
    <font>
      <b/>
      <sz val="26"/>
      <name val="Arial"/>
      <family val="2"/>
    </font>
    <font>
      <sz val="24"/>
      <name val="Arial"/>
      <family val="2"/>
    </font>
    <font>
      <sz val="20"/>
      <name val="Arial"/>
      <family val="2"/>
    </font>
    <font>
      <sz val="12"/>
      <color rgb="FFEAEAEA"/>
      <name val="Arial"/>
      <family val="2"/>
    </font>
    <font>
      <sz val="10"/>
      <color rgb="FFEAEAEA"/>
      <name val="Arial"/>
      <family val="2"/>
    </font>
    <font>
      <b/>
      <sz val="12"/>
      <color rgb="FFEAEAEA"/>
      <name val="Arial"/>
      <family val="2"/>
    </font>
    <font>
      <sz val="12"/>
      <color theme="0"/>
      <name val="Arial"/>
      <family val="2"/>
    </font>
    <font>
      <sz val="14"/>
      <color rgb="FFEAEAEA"/>
      <name val="Arial"/>
      <family val="2"/>
    </font>
    <font>
      <b/>
      <sz val="10"/>
      <color theme="0"/>
      <name val="Arial"/>
      <family val="2"/>
    </font>
    <font>
      <sz val="10"/>
      <color theme="0"/>
      <name val="Arial"/>
      <family val="2"/>
    </font>
    <font>
      <b/>
      <sz val="10"/>
      <color theme="1"/>
      <name val="Arial"/>
      <family val="2"/>
    </font>
    <font>
      <sz val="22"/>
      <name val="Arial"/>
      <family val="2"/>
    </font>
    <font>
      <b/>
      <sz val="16"/>
      <color rgb="FFFF0000"/>
      <name val="Arial"/>
      <family val="2"/>
    </font>
    <font>
      <u/>
      <sz val="18"/>
      <name val="Arial"/>
      <family val="2"/>
    </font>
  </fonts>
  <fills count="8">
    <fill>
      <patternFill patternType="none"/>
    </fill>
    <fill>
      <patternFill patternType="gray125"/>
    </fill>
    <fill>
      <patternFill patternType="solid">
        <fgColor indexed="31"/>
        <bgColor indexed="64"/>
      </patternFill>
    </fill>
    <fill>
      <patternFill patternType="solid">
        <fgColor rgb="FFEAEAEA"/>
        <bgColor indexed="64"/>
      </patternFill>
    </fill>
    <fill>
      <patternFill patternType="solid">
        <fgColor theme="0"/>
        <bgColor indexed="64"/>
      </patternFill>
    </fill>
    <fill>
      <patternFill patternType="solid">
        <fgColor rgb="FF66CCFF"/>
        <bgColor indexed="64"/>
      </patternFill>
    </fill>
    <fill>
      <patternFill patternType="solid">
        <fgColor rgb="FFF8F8F8"/>
        <bgColor indexed="64"/>
      </patternFill>
    </fill>
    <fill>
      <patternFill patternType="solid">
        <fgColor rgb="FFCCFFFF"/>
        <bgColor indexed="64"/>
      </patternFill>
    </fill>
  </fills>
  <borders count="77">
    <border>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theme="0"/>
      </left>
      <right style="medium">
        <color theme="0"/>
      </right>
      <top style="medium">
        <color theme="0"/>
      </top>
      <bottom style="medium">
        <color theme="0"/>
      </bottom>
      <diagonal/>
    </border>
    <border>
      <left/>
      <right/>
      <top/>
      <bottom style="medium">
        <color theme="0"/>
      </bottom>
      <diagonal/>
    </border>
    <border>
      <left/>
      <right style="thin">
        <color indexed="64"/>
      </right>
      <top style="thin">
        <color indexed="64"/>
      </top>
      <bottom/>
      <diagonal/>
    </border>
    <border>
      <left style="medium">
        <color theme="0"/>
      </left>
      <right/>
      <top style="medium">
        <color theme="0"/>
      </top>
      <bottom style="medium">
        <color theme="0"/>
      </bottom>
      <diagonal/>
    </border>
    <border>
      <left style="medium">
        <color theme="0"/>
      </left>
      <right style="medium">
        <color theme="0"/>
      </right>
      <top style="medium">
        <color theme="0"/>
      </top>
      <bottom/>
      <diagonal/>
    </border>
    <border>
      <left style="thin">
        <color rgb="FF66CCFF"/>
      </left>
      <right style="thin">
        <color rgb="FF66CCFF"/>
      </right>
      <top style="thin">
        <color rgb="FF66CCFF"/>
      </top>
      <bottom style="thin">
        <color rgb="FF66CCFF"/>
      </bottom>
      <diagonal/>
    </border>
    <border>
      <left style="medium">
        <color theme="0"/>
      </left>
      <right style="thin">
        <color rgb="FF66CCFF"/>
      </right>
      <top style="medium">
        <color theme="0"/>
      </top>
      <bottom style="thin">
        <color rgb="FF66CCFF"/>
      </bottom>
      <diagonal/>
    </border>
    <border>
      <left style="thin">
        <color rgb="FF66CCFF"/>
      </left>
      <right style="thin">
        <color rgb="FF66CCFF"/>
      </right>
      <top style="medium">
        <color theme="0"/>
      </top>
      <bottom style="thin">
        <color rgb="FF66CCFF"/>
      </bottom>
      <diagonal/>
    </border>
    <border>
      <left style="medium">
        <color theme="0"/>
      </left>
      <right style="thin">
        <color rgb="FF66CCFF"/>
      </right>
      <top style="thin">
        <color rgb="FF66CCFF"/>
      </top>
      <bottom style="thin">
        <color rgb="FF66CCFF"/>
      </bottom>
      <diagonal/>
    </border>
    <border>
      <left/>
      <right style="thin">
        <color rgb="FF66CCFF"/>
      </right>
      <top style="thin">
        <color rgb="FF66CCFF"/>
      </top>
      <bottom style="thin">
        <color rgb="FF66CCFF"/>
      </bottom>
      <diagonal/>
    </border>
    <border>
      <left style="medium">
        <color rgb="FF66CCFF"/>
      </left>
      <right style="medium">
        <color theme="0"/>
      </right>
      <top style="medium">
        <color rgb="FF66CCFF"/>
      </top>
      <bottom style="medium">
        <color theme="0"/>
      </bottom>
      <diagonal/>
    </border>
    <border>
      <left style="medium">
        <color theme="0"/>
      </left>
      <right style="medium">
        <color theme="0"/>
      </right>
      <top style="medium">
        <color rgb="FF66CCFF"/>
      </top>
      <bottom/>
      <diagonal/>
    </border>
    <border>
      <left style="medium">
        <color rgb="FF66CCFF"/>
      </left>
      <right/>
      <top style="medium">
        <color theme="0"/>
      </top>
      <bottom style="medium">
        <color theme="0"/>
      </bottom>
      <diagonal/>
    </border>
    <border>
      <left style="thin">
        <color rgb="FF66CCFF"/>
      </left>
      <right style="medium">
        <color theme="0"/>
      </right>
      <top style="medium">
        <color rgb="FF66CCFF"/>
      </top>
      <bottom style="thin">
        <color rgb="FF66CCFF"/>
      </bottom>
      <diagonal/>
    </border>
    <border>
      <left style="medium">
        <color theme="0"/>
      </left>
      <right style="medium">
        <color theme="0"/>
      </right>
      <top style="medium">
        <color rgb="FF66CCFF"/>
      </top>
      <bottom style="thin">
        <color rgb="FF66CCFF"/>
      </bottom>
      <diagonal/>
    </border>
    <border>
      <left style="medium">
        <color theme="0"/>
      </left>
      <right style="medium">
        <color rgb="FF66CCFF"/>
      </right>
      <top style="medium">
        <color rgb="FF66CCFF"/>
      </top>
      <bottom style="thin">
        <color rgb="FF66CCFF"/>
      </bottom>
      <diagonal/>
    </border>
    <border>
      <left style="medium">
        <color rgb="FF66CCFF"/>
      </left>
      <right style="thin">
        <color rgb="FF66CCFF"/>
      </right>
      <top style="medium">
        <color theme="0"/>
      </top>
      <bottom style="medium">
        <color rgb="FF66CCFF"/>
      </bottom>
      <diagonal/>
    </border>
    <border>
      <left/>
      <right/>
      <top style="thin">
        <color rgb="FF66CCFF"/>
      </top>
      <bottom/>
      <diagonal/>
    </border>
    <border>
      <left style="thin">
        <color rgb="FF66CCFF"/>
      </left>
      <right style="thin">
        <color rgb="FF66CCFF"/>
      </right>
      <top/>
      <bottom style="thin">
        <color rgb="FF66CCFF"/>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rgb="FF66CCFF"/>
      </left>
      <right style="thin">
        <color rgb="FF66CCFF"/>
      </right>
      <top style="medium">
        <color theme="0"/>
      </top>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rgb="FF66CCFF"/>
      </right>
      <top style="medium">
        <color theme="0"/>
      </top>
      <bottom style="thin">
        <color rgb="FF66CCFF"/>
      </bottom>
      <diagonal/>
    </border>
    <border>
      <left style="medium">
        <color theme="0"/>
      </left>
      <right style="thin">
        <color rgb="FF66CCFF"/>
      </right>
      <top/>
      <bottom style="thin">
        <color rgb="FF66CCFF"/>
      </bottom>
      <diagonal/>
    </border>
    <border>
      <left style="medium">
        <color theme="0"/>
      </left>
      <right style="medium">
        <color theme="0"/>
      </right>
      <top style="medium">
        <color theme="0"/>
      </top>
      <bottom style="thin">
        <color rgb="FF66CCFF"/>
      </bottom>
      <diagonal/>
    </border>
  </borders>
  <cellStyleXfs count="2">
    <xf numFmtId="0" fontId="0" fillId="0" borderId="0"/>
    <xf numFmtId="0" fontId="9" fillId="0" borderId="0" applyNumberFormat="0" applyFill="0" applyBorder="0" applyAlignment="0" applyProtection="0">
      <alignment vertical="top"/>
      <protection locked="0"/>
    </xf>
  </cellStyleXfs>
  <cellXfs count="349">
    <xf numFmtId="0" fontId="0" fillId="0" borderId="0" xfId="0"/>
    <xf numFmtId="0" fontId="0" fillId="0" borderId="0" xfId="0" applyFill="1"/>
    <xf numFmtId="0" fontId="0" fillId="0" borderId="0" xfId="0" applyFill="1" applyAlignment="1">
      <alignment horizontal="left" vertical="center" indent="1"/>
    </xf>
    <xf numFmtId="0" fontId="0" fillId="0" borderId="0" xfId="0" applyNumberFormat="1" applyFill="1"/>
    <xf numFmtId="0" fontId="8" fillId="0" borderId="0" xfId="0" applyFont="1" applyFill="1"/>
    <xf numFmtId="0" fontId="0" fillId="0" borderId="0" xfId="0" applyNumberFormat="1" applyFill="1" applyBorder="1"/>
    <xf numFmtId="0" fontId="0" fillId="0" borderId="0" xfId="0" applyFill="1" applyBorder="1" applyAlignment="1">
      <alignment horizontal="left" vertical="center" indent="2"/>
    </xf>
    <xf numFmtId="0" fontId="7" fillId="0" borderId="0" xfId="0" applyFont="1" applyFill="1" applyBorder="1" applyAlignment="1">
      <alignment horizontal="left" vertical="center" indent="2"/>
    </xf>
    <xf numFmtId="0" fontId="0" fillId="0" borderId="0" xfId="0" applyFill="1" applyBorder="1" applyAlignment="1"/>
    <xf numFmtId="0" fontId="8" fillId="0" borderId="0" xfId="0" applyFont="1"/>
    <xf numFmtId="0" fontId="8" fillId="0" borderId="0" xfId="0" applyFont="1" applyBorder="1" applyAlignment="1">
      <alignment vertical="top"/>
    </xf>
    <xf numFmtId="0" fontId="8" fillId="0" borderId="0" xfId="0" applyFont="1" applyBorder="1"/>
    <xf numFmtId="0" fontId="11" fillId="0" borderId="0" xfId="0" applyFont="1" applyFill="1" applyBorder="1" applyAlignment="1">
      <alignment vertical="center"/>
    </xf>
    <xf numFmtId="0" fontId="5" fillId="2" borderId="7" xfId="0" applyNumberFormat="1" applyFont="1" applyFill="1" applyBorder="1" applyAlignment="1" applyProtection="1">
      <alignment horizontal="left" vertical="center" wrapText="1" indent="1"/>
    </xf>
    <xf numFmtId="0" fontId="5" fillId="2" borderId="17" xfId="0" applyNumberFormat="1" applyFont="1" applyFill="1" applyBorder="1" applyAlignment="1" applyProtection="1">
      <alignment horizontal="left" vertical="center" wrapText="1" indent="1"/>
    </xf>
    <xf numFmtId="0" fontId="8" fillId="0" borderId="0" xfId="0" applyFont="1" applyAlignment="1">
      <alignment horizontal="left" vertical="center" indent="1"/>
    </xf>
    <xf numFmtId="0" fontId="8" fillId="0" borderId="0" xfId="0" applyFont="1" applyFill="1" applyAlignment="1">
      <alignment horizontal="left" vertical="center" indent="1"/>
    </xf>
    <xf numFmtId="0" fontId="8" fillId="0" borderId="0" xfId="0" applyFont="1" applyBorder="1" applyAlignment="1">
      <alignment horizontal="left" vertical="center" indent="1"/>
    </xf>
    <xf numFmtId="49" fontId="8" fillId="0" borderId="0" xfId="0" applyNumberFormat="1" applyFont="1" applyAlignment="1">
      <alignment horizontal="left" vertical="center" indent="1"/>
    </xf>
    <xf numFmtId="49" fontId="0" fillId="0" borderId="0" xfId="0" applyNumberFormat="1"/>
    <xf numFmtId="0" fontId="13" fillId="0" borderId="0" xfId="0" applyFont="1"/>
    <xf numFmtId="0" fontId="0" fillId="2" borderId="0" xfId="0" applyNumberFormat="1" applyFill="1"/>
    <xf numFmtId="0" fontId="10" fillId="0" borderId="0" xfId="0" applyFont="1" applyFill="1" applyBorder="1" applyAlignment="1">
      <alignment horizontal="left" vertical="center" indent="3"/>
    </xf>
    <xf numFmtId="0" fontId="4" fillId="0" borderId="0" xfId="0" applyFont="1" applyFill="1" applyBorder="1" applyAlignment="1">
      <alignment horizontal="left" vertical="top"/>
    </xf>
    <xf numFmtId="0" fontId="4" fillId="0" borderId="0" xfId="0" applyFont="1" applyFill="1" applyBorder="1"/>
    <xf numFmtId="0" fontId="4" fillId="0" borderId="0" xfId="0" applyFont="1" applyFill="1" applyBorder="1" applyAlignment="1">
      <alignment vertical="center"/>
    </xf>
    <xf numFmtId="0" fontId="15" fillId="0" borderId="0" xfId="0" applyFont="1"/>
    <xf numFmtId="0" fontId="15" fillId="0" borderId="0" xfId="0" applyNumberFormat="1" applyFont="1" applyFill="1" applyAlignment="1">
      <alignment horizontal="left"/>
    </xf>
    <xf numFmtId="0" fontId="14" fillId="2" borderId="7" xfId="0" applyNumberFormat="1" applyFont="1" applyFill="1" applyBorder="1" applyAlignment="1" applyProtection="1">
      <alignment horizontal="left" vertical="center" wrapText="1" indent="1"/>
    </xf>
    <xf numFmtId="0" fontId="14" fillId="2" borderId="17" xfId="0" applyNumberFormat="1" applyFont="1" applyFill="1" applyBorder="1" applyAlignment="1" applyProtection="1">
      <alignment horizontal="left" vertical="center" wrapText="1" indent="1"/>
    </xf>
    <xf numFmtId="0" fontId="15" fillId="0" borderId="18" xfId="0" applyNumberFormat="1" applyFont="1" applyFill="1" applyBorder="1" applyAlignment="1" applyProtection="1">
      <alignment horizontal="left" vertical="center" wrapText="1" indent="1"/>
    </xf>
    <xf numFmtId="0" fontId="15" fillId="0" borderId="8" xfId="0" applyNumberFormat="1" applyFont="1" applyFill="1" applyBorder="1" applyAlignment="1" applyProtection="1">
      <alignment horizontal="left" vertical="center" wrapText="1" indent="1"/>
    </xf>
    <xf numFmtId="0" fontId="15" fillId="0" borderId="19" xfId="0" applyNumberFormat="1" applyFont="1" applyFill="1" applyBorder="1" applyAlignment="1" applyProtection="1">
      <alignment horizontal="left" vertical="center" wrapText="1" indent="1"/>
    </xf>
    <xf numFmtId="0" fontId="15" fillId="0" borderId="22" xfId="0" applyNumberFormat="1" applyFont="1" applyFill="1" applyBorder="1" applyAlignment="1" applyProtection="1">
      <alignment horizontal="left" vertical="center" wrapText="1" indent="1"/>
    </xf>
    <xf numFmtId="0" fontId="0" fillId="0" borderId="0" xfId="0" applyNumberFormat="1" applyFill="1" applyBorder="1" applyAlignment="1"/>
    <xf numFmtId="0" fontId="14" fillId="0" borderId="0" xfId="0" applyFont="1" applyFill="1" applyBorder="1" applyAlignment="1">
      <alignment horizontal="left" vertical="center"/>
    </xf>
    <xf numFmtId="0" fontId="8" fillId="0" borderId="0" xfId="0" applyFont="1" applyFill="1" applyBorder="1" applyAlignment="1"/>
    <xf numFmtId="0" fontId="4" fillId="0" borderId="0" xfId="0" applyFont="1" applyFill="1" applyBorder="1" applyAlignment="1"/>
    <xf numFmtId="0" fontId="15" fillId="0" borderId="0" xfId="0" applyFont="1" applyFill="1" applyBorder="1" applyAlignment="1">
      <alignment horizontal="left" vertical="center"/>
    </xf>
    <xf numFmtId="0" fontId="15" fillId="0" borderId="0" xfId="0" applyFont="1" applyFill="1" applyBorder="1" applyAlignment="1"/>
    <xf numFmtId="0" fontId="8" fillId="0" borderId="0" xfId="0" applyFont="1" applyFill="1" applyBorder="1"/>
    <xf numFmtId="0" fontId="0" fillId="0" borderId="0" xfId="0" applyFill="1" applyBorder="1" applyAlignment="1">
      <alignment vertical="center"/>
    </xf>
    <xf numFmtId="0" fontId="16" fillId="0" borderId="0" xfId="0" applyNumberFormat="1" applyFont="1" applyFill="1" applyBorder="1" applyAlignment="1">
      <alignment horizontal="left" vertical="center" indent="1"/>
    </xf>
    <xf numFmtId="0" fontId="17" fillId="0" borderId="0" xfId="0" applyNumberFormat="1" applyFont="1" applyFill="1" applyBorder="1" applyAlignment="1">
      <alignment horizontal="left" vertical="center" indent="2"/>
    </xf>
    <xf numFmtId="0" fontId="16" fillId="0" borderId="0" xfId="0" applyNumberFormat="1" applyFont="1" applyFill="1" applyBorder="1" applyAlignment="1">
      <alignment horizontal="left" vertical="center" indent="2"/>
    </xf>
    <xf numFmtId="0" fontId="16" fillId="0" borderId="0" xfId="0" applyNumberFormat="1" applyFont="1" applyFill="1" applyBorder="1" applyAlignment="1">
      <alignment horizontal="left" vertical="center"/>
    </xf>
    <xf numFmtId="0" fontId="17" fillId="0" borderId="0" xfId="0" applyNumberFormat="1" applyFont="1" applyFill="1" applyBorder="1" applyAlignment="1">
      <alignment horizontal="left" vertical="center"/>
    </xf>
    <xf numFmtId="49" fontId="17" fillId="0" borderId="0" xfId="0" applyNumberFormat="1" applyFont="1" applyFill="1" applyBorder="1" applyAlignment="1">
      <alignment horizontal="left" vertical="center"/>
    </xf>
    <xf numFmtId="0" fontId="16" fillId="0" borderId="0" xfId="0" applyFont="1" applyFill="1" applyBorder="1" applyAlignment="1">
      <alignment horizontal="left" vertical="center"/>
    </xf>
    <xf numFmtId="0" fontId="17" fillId="0" borderId="0" xfId="0" applyFont="1"/>
    <xf numFmtId="0" fontId="17" fillId="0" borderId="0" xfId="0" applyNumberFormat="1" applyFont="1" applyFill="1" applyBorder="1" applyAlignment="1"/>
    <xf numFmtId="0" fontId="16" fillId="0" borderId="0" xfId="0" applyNumberFormat="1" applyFont="1" applyFill="1" applyBorder="1" applyAlignment="1">
      <alignment horizontal="center" vertical="center"/>
    </xf>
    <xf numFmtId="0" fontId="17" fillId="0" borderId="0" xfId="0" applyFont="1" applyFill="1" applyBorder="1" applyAlignment="1">
      <alignment horizontal="left" vertical="center"/>
    </xf>
    <xf numFmtId="0" fontId="17" fillId="0" borderId="0" xfId="0" applyNumberFormat="1" applyFont="1" applyFill="1" applyBorder="1" applyAlignment="1">
      <alignment horizontal="center"/>
    </xf>
    <xf numFmtId="0" fontId="17" fillId="0" borderId="0" xfId="0" applyFont="1" applyFill="1" applyBorder="1" applyAlignment="1"/>
    <xf numFmtId="0" fontId="17" fillId="0" borderId="23" xfId="0" applyFont="1" applyBorder="1" applyAlignment="1">
      <alignment horizontal="left" vertical="center" indent="1"/>
    </xf>
    <xf numFmtId="0" fontId="17" fillId="0" borderId="23" xfId="0" applyFont="1" applyBorder="1"/>
    <xf numFmtId="0" fontId="18" fillId="0" borderId="0" xfId="0" applyNumberFormat="1" applyFont="1" applyFill="1" applyBorder="1" applyAlignment="1">
      <alignment horizontal="left" vertical="center"/>
    </xf>
    <xf numFmtId="0" fontId="17" fillId="0" borderId="11" xfId="0" applyFont="1" applyBorder="1" applyAlignment="1">
      <alignment horizontal="center" vertical="center"/>
    </xf>
    <xf numFmtId="0" fontId="17" fillId="0" borderId="11" xfId="0" applyNumberFormat="1" applyFont="1" applyFill="1" applyBorder="1" applyAlignment="1">
      <alignment horizontal="center" vertical="center"/>
    </xf>
    <xf numFmtId="0" fontId="14" fillId="2" borderId="7" xfId="0" applyNumberFormat="1" applyFont="1" applyFill="1" applyBorder="1" applyAlignment="1" applyProtection="1">
      <alignment horizontal="center" vertical="center" wrapText="1"/>
    </xf>
    <xf numFmtId="0" fontId="8" fillId="0" borderId="0" xfId="0" applyFont="1" applyAlignment="1">
      <alignment horizontal="left" vertical="top" wrapText="1"/>
    </xf>
    <xf numFmtId="0" fontId="20" fillId="0" borderId="30" xfId="0" applyFont="1" applyBorder="1"/>
    <xf numFmtId="0" fontId="0" fillId="0" borderId="31" xfId="0" applyBorder="1"/>
    <xf numFmtId="0" fontId="8" fillId="0" borderId="9" xfId="0" applyFont="1" applyBorder="1" applyAlignment="1">
      <alignment horizontal="left" vertical="top" wrapText="1"/>
    </xf>
    <xf numFmtId="0" fontId="8" fillId="0" borderId="31" xfId="0" applyFont="1" applyBorder="1" applyAlignment="1">
      <alignment horizontal="left" vertical="top" wrapText="1"/>
    </xf>
    <xf numFmtId="0" fontId="25" fillId="0" borderId="0" xfId="0" applyFont="1"/>
    <xf numFmtId="0" fontId="25" fillId="4" borderId="0" xfId="0" applyFont="1" applyFill="1"/>
    <xf numFmtId="0" fontId="2" fillId="5" borderId="0" xfId="0" applyFont="1" applyFill="1" applyAlignment="1">
      <alignment horizontal="left" vertical="center" indent="1"/>
    </xf>
    <xf numFmtId="0" fontId="0" fillId="3" borderId="0" xfId="0" applyFill="1" applyAlignment="1">
      <alignment horizontal="left" vertical="center" indent="1"/>
    </xf>
    <xf numFmtId="0" fontId="2" fillId="5" borderId="0" xfId="0" applyFont="1" applyFill="1" applyAlignment="1">
      <alignment horizontal="left" vertical="center" wrapText="1" indent="1"/>
    </xf>
    <xf numFmtId="0" fontId="27" fillId="5" borderId="41" xfId="0" applyFont="1" applyFill="1" applyBorder="1" applyAlignment="1">
      <alignment horizontal="left" vertical="center" indent="1"/>
    </xf>
    <xf numFmtId="0" fontId="27" fillId="5" borderId="41" xfId="0" applyFont="1" applyFill="1" applyBorder="1" applyAlignment="1">
      <alignment horizontal="left" vertical="center" wrapText="1" indent="1"/>
    </xf>
    <xf numFmtId="0" fontId="0" fillId="6" borderId="0" xfId="0" applyFill="1" applyAlignment="1">
      <alignment horizontal="left" vertical="center" indent="1"/>
    </xf>
    <xf numFmtId="0" fontId="0" fillId="5" borderId="4" xfId="0" applyFill="1" applyBorder="1" applyAlignment="1">
      <alignment horizontal="left" vertical="center" indent="1"/>
    </xf>
    <xf numFmtId="0" fontId="0" fillId="5" borderId="0" xfId="0" applyFill="1" applyBorder="1" applyAlignment="1">
      <alignment horizontal="left" vertical="center" indent="1"/>
    </xf>
    <xf numFmtId="0" fontId="0" fillId="5" borderId="1" xfId="0" applyFill="1" applyBorder="1" applyAlignment="1">
      <alignment horizontal="left" vertical="center" indent="1"/>
    </xf>
    <xf numFmtId="0" fontId="5" fillId="5" borderId="4" xfId="0" applyFont="1" applyFill="1" applyBorder="1" applyAlignment="1">
      <alignment horizontal="left" vertical="center" indent="3"/>
    </xf>
    <xf numFmtId="0" fontId="0" fillId="5" borderId="15" xfId="0" applyFill="1" applyBorder="1" applyAlignment="1">
      <alignment horizontal="left" vertical="center" indent="1"/>
    </xf>
    <xf numFmtId="0" fontId="0" fillId="5" borderId="14" xfId="0" applyFill="1" applyBorder="1" applyAlignment="1">
      <alignment horizontal="left" vertical="center" indent="1"/>
    </xf>
    <xf numFmtId="0" fontId="0" fillId="5" borderId="16" xfId="0" applyFill="1" applyBorder="1" applyAlignment="1">
      <alignment horizontal="left" vertical="center" indent="1"/>
    </xf>
    <xf numFmtId="0" fontId="12" fillId="5" borderId="0" xfId="0" applyFont="1" applyFill="1" applyBorder="1" applyAlignment="1">
      <alignment horizontal="left" vertical="center" indent="1"/>
    </xf>
    <xf numFmtId="0" fontId="0" fillId="5" borderId="5" xfId="0" applyFill="1" applyBorder="1" applyAlignment="1">
      <alignment horizontal="left" vertical="center" indent="1"/>
    </xf>
    <xf numFmtId="0" fontId="0" fillId="5" borderId="2" xfId="0" applyFill="1" applyBorder="1" applyAlignment="1">
      <alignment horizontal="left" vertical="center" indent="1"/>
    </xf>
    <xf numFmtId="0" fontId="0" fillId="5" borderId="3" xfId="0" applyFill="1" applyBorder="1" applyAlignment="1">
      <alignment horizontal="left" vertical="center" indent="1"/>
    </xf>
    <xf numFmtId="0" fontId="7" fillId="5" borderId="4" xfId="0" applyFont="1" applyFill="1" applyBorder="1" applyAlignment="1">
      <alignment horizontal="left" vertical="center" wrapText="1" indent="1"/>
    </xf>
    <xf numFmtId="0" fontId="2" fillId="5" borderId="0" xfId="0" applyFont="1" applyFill="1" applyBorder="1" applyAlignment="1">
      <alignment horizontal="left" vertical="center" wrapText="1" indent="1"/>
    </xf>
    <xf numFmtId="0" fontId="0" fillId="5" borderId="1" xfId="0" applyFill="1" applyBorder="1"/>
    <xf numFmtId="0" fontId="7" fillId="5" borderId="4" xfId="0" applyFont="1" applyFill="1" applyBorder="1" applyAlignment="1">
      <alignment horizontal="left" vertical="center" indent="2"/>
    </xf>
    <xf numFmtId="0" fontId="8" fillId="5" borderId="0" xfId="0" applyFont="1" applyFill="1" applyBorder="1" applyAlignment="1">
      <alignment horizontal="left" vertical="center" wrapText="1" indent="1"/>
    </xf>
    <xf numFmtId="0" fontId="5" fillId="5" borderId="0" xfId="0" applyFont="1" applyFill="1" applyBorder="1" applyAlignment="1">
      <alignment horizontal="left" vertical="center" wrapText="1" indent="1"/>
    </xf>
    <xf numFmtId="0" fontId="5" fillId="5" borderId="4" xfId="0" applyFont="1" applyFill="1" applyBorder="1" applyAlignment="1">
      <alignment horizontal="left" vertical="center" indent="2"/>
    </xf>
    <xf numFmtId="0" fontId="8" fillId="5" borderId="4" xfId="0" applyFont="1" applyFill="1" applyBorder="1"/>
    <xf numFmtId="0" fontId="0" fillId="5" borderId="0" xfId="0" applyFill="1" applyBorder="1"/>
    <xf numFmtId="0" fontId="8" fillId="5" borderId="5" xfId="0" applyFont="1" applyFill="1" applyBorder="1"/>
    <xf numFmtId="0" fontId="0" fillId="5" borderId="2" xfId="0" applyFill="1" applyBorder="1"/>
    <xf numFmtId="0" fontId="0" fillId="5" borderId="3" xfId="0" applyFill="1" applyBorder="1"/>
    <xf numFmtId="0" fontId="8" fillId="4" borderId="8" xfId="0" applyFont="1" applyFill="1" applyBorder="1" applyAlignment="1" applyProtection="1">
      <alignment horizontal="left" vertical="center" indent="1"/>
      <protection locked="0"/>
    </xf>
    <xf numFmtId="0" fontId="8" fillId="4" borderId="8" xfId="0" applyFont="1" applyFill="1" applyBorder="1" applyAlignment="1" applyProtection="1">
      <alignment horizontal="left" vertical="center" wrapText="1" indent="1"/>
      <protection locked="0"/>
    </xf>
    <xf numFmtId="0" fontId="8" fillId="3" borderId="8" xfId="0" applyFont="1" applyFill="1" applyBorder="1" applyAlignment="1" applyProtection="1">
      <alignment horizontal="left" vertical="center" wrapText="1" indent="1"/>
    </xf>
    <xf numFmtId="0" fontId="5" fillId="6" borderId="0" xfId="0" applyFont="1" applyFill="1" applyAlignment="1">
      <alignment horizontal="left" vertical="top" indent="1"/>
    </xf>
    <xf numFmtId="49" fontId="0" fillId="6" borderId="0" xfId="0" applyNumberFormat="1" applyFill="1" applyAlignment="1">
      <alignment horizontal="left" vertical="center" indent="1"/>
    </xf>
    <xf numFmtId="0" fontId="0" fillId="6" borderId="0" xfId="0" applyFill="1"/>
    <xf numFmtId="0" fontId="8" fillId="6" borderId="0" xfId="0" applyFont="1" applyFill="1"/>
    <xf numFmtId="0" fontId="23" fillId="6" borderId="0" xfId="0" applyFont="1" applyFill="1" applyBorder="1"/>
    <xf numFmtId="0" fontId="8" fillId="6" borderId="0" xfId="0" applyFont="1" applyFill="1" applyBorder="1"/>
    <xf numFmtId="0" fontId="0" fillId="6" borderId="0" xfId="0" applyFill="1" applyBorder="1"/>
    <xf numFmtId="0" fontId="22" fillId="6" borderId="0" xfId="0" applyFont="1" applyFill="1" applyBorder="1"/>
    <xf numFmtId="0" fontId="24" fillId="6" borderId="0" xfId="0" applyFont="1" applyFill="1" applyBorder="1" applyAlignment="1">
      <alignment horizontal="left" vertical="center" indent="2"/>
    </xf>
    <xf numFmtId="0" fontId="0" fillId="6" borderId="0" xfId="0" applyFill="1" applyBorder="1" applyProtection="1"/>
    <xf numFmtId="0" fontId="7" fillId="6" borderId="0" xfId="0" applyFont="1" applyFill="1" applyBorder="1" applyAlignment="1">
      <alignment horizontal="left" vertical="center" indent="2"/>
    </xf>
    <xf numFmtId="0" fontId="27" fillId="5" borderId="41" xfId="0" applyFont="1" applyFill="1" applyBorder="1" applyAlignment="1" applyProtection="1">
      <alignment horizontal="left" vertical="center" wrapText="1" indent="1"/>
    </xf>
    <xf numFmtId="0" fontId="28" fillId="5" borderId="41" xfId="0" applyFont="1" applyFill="1" applyBorder="1" applyAlignment="1" applyProtection="1">
      <alignment horizontal="left" vertical="center" indent="2"/>
    </xf>
    <xf numFmtId="0" fontId="0" fillId="6" borderId="0" xfId="0" applyFill="1" applyAlignment="1" applyProtection="1">
      <alignment vertical="top"/>
    </xf>
    <xf numFmtId="0" fontId="6" fillId="6" borderId="0" xfId="0" applyFont="1" applyFill="1" applyBorder="1" applyAlignment="1" applyProtection="1">
      <alignment horizontal="left" vertical="top" wrapText="1"/>
    </xf>
    <xf numFmtId="0" fontId="6" fillId="6" borderId="0" xfId="0" applyFont="1" applyFill="1" applyAlignment="1" applyProtection="1">
      <alignment vertical="top"/>
    </xf>
    <xf numFmtId="0" fontId="6" fillId="6" borderId="0" xfId="0" applyFont="1" applyFill="1" applyAlignment="1">
      <alignment horizontal="left" vertical="center" indent="1"/>
    </xf>
    <xf numFmtId="0" fontId="0" fillId="6" borderId="0" xfId="0" applyFill="1" applyAlignment="1">
      <alignment horizontal="left" vertical="center" wrapText="1" indent="1"/>
    </xf>
    <xf numFmtId="0" fontId="6" fillId="6" borderId="0" xfId="0" applyFont="1" applyFill="1" applyAlignment="1">
      <alignment horizontal="left" vertical="center" wrapText="1" indent="1"/>
    </xf>
    <xf numFmtId="0" fontId="6" fillId="6" borderId="0" xfId="0" quotePrefix="1" applyFont="1" applyFill="1" applyAlignment="1">
      <alignment horizontal="left" vertical="center" indent="1"/>
    </xf>
    <xf numFmtId="0" fontId="0" fillId="7" borderId="0" xfId="0" applyFill="1" applyAlignment="1">
      <alignment horizontal="left" vertical="center" indent="1"/>
    </xf>
    <xf numFmtId="0" fontId="2" fillId="5" borderId="29" xfId="0" applyFont="1" applyFill="1" applyBorder="1" applyAlignment="1">
      <alignment horizontal="left" vertical="center" indent="1"/>
    </xf>
    <xf numFmtId="0" fontId="2" fillId="5" borderId="12" xfId="0" applyFont="1" applyFill="1" applyBorder="1" applyAlignment="1">
      <alignment horizontal="left" vertical="center" indent="1"/>
    </xf>
    <xf numFmtId="0" fontId="2" fillId="5" borderId="6" xfId="0" applyFont="1" applyFill="1" applyBorder="1" applyAlignment="1">
      <alignment horizontal="left" vertical="center" indent="1"/>
    </xf>
    <xf numFmtId="0" fontId="2" fillId="5" borderId="29" xfId="0" applyFont="1" applyFill="1" applyBorder="1" applyAlignment="1">
      <alignment horizontal="left" vertical="center" wrapText="1" indent="1"/>
    </xf>
    <xf numFmtId="0" fontId="2" fillId="5" borderId="12" xfId="0" applyFont="1" applyFill="1" applyBorder="1" applyAlignment="1">
      <alignment horizontal="left" vertical="center" wrapText="1" indent="1"/>
    </xf>
    <xf numFmtId="0" fontId="0" fillId="7" borderId="0" xfId="0" applyFill="1" applyAlignment="1" applyProtection="1">
      <alignment vertical="top"/>
    </xf>
    <xf numFmtId="0" fontId="6" fillId="7" borderId="0" xfId="0" applyFont="1" applyFill="1" applyAlignment="1">
      <alignment horizontal="left" vertical="center" indent="1"/>
    </xf>
    <xf numFmtId="0" fontId="27" fillId="5" borderId="45" xfId="0" applyFont="1" applyFill="1" applyBorder="1" applyAlignment="1">
      <alignment horizontal="left" vertical="center" indent="1"/>
    </xf>
    <xf numFmtId="0" fontId="27" fillId="5" borderId="45" xfId="0" applyFont="1" applyFill="1" applyBorder="1" applyAlignment="1">
      <alignment horizontal="left" vertical="center" wrapText="1" indent="1"/>
    </xf>
    <xf numFmtId="0" fontId="28" fillId="5" borderId="44" xfId="0" applyFont="1" applyFill="1" applyBorder="1" applyAlignment="1" applyProtection="1">
      <alignment horizontal="left" vertical="center" indent="2"/>
    </xf>
    <xf numFmtId="0" fontId="6" fillId="6" borderId="0" xfId="0" applyFont="1" applyFill="1" applyBorder="1" applyAlignment="1" applyProtection="1">
      <alignment horizontal="left" vertical="center" indent="2"/>
    </xf>
    <xf numFmtId="0" fontId="0" fillId="6" borderId="0" xfId="0" applyFill="1" applyBorder="1" applyAlignment="1">
      <alignment horizontal="left" vertical="center" indent="1"/>
    </xf>
    <xf numFmtId="0" fontId="2" fillId="6" borderId="0" xfId="0" applyFont="1" applyFill="1" applyAlignment="1">
      <alignment horizontal="left" vertical="center" indent="1"/>
    </xf>
    <xf numFmtId="0" fontId="0" fillId="6" borderId="48" xfId="0" applyFill="1" applyBorder="1" applyAlignment="1">
      <alignment horizontal="left" vertical="center" wrapText="1" indent="1"/>
    </xf>
    <xf numFmtId="0" fontId="0" fillId="6" borderId="46" xfId="0" applyFill="1" applyBorder="1" applyAlignment="1">
      <alignment horizontal="left" vertical="center" wrapText="1" indent="1"/>
    </xf>
    <xf numFmtId="0" fontId="6" fillId="6" borderId="46" xfId="0" applyFont="1" applyFill="1" applyBorder="1" applyAlignment="1">
      <alignment horizontal="left" vertical="center" wrapText="1" indent="1"/>
    </xf>
    <xf numFmtId="0" fontId="6" fillId="4" borderId="46" xfId="0" applyFont="1" applyFill="1" applyBorder="1" applyAlignment="1" applyProtection="1">
      <alignment horizontal="left" vertical="center" indent="1"/>
      <protection locked="0"/>
    </xf>
    <xf numFmtId="0" fontId="6" fillId="4" borderId="48" xfId="0" applyFont="1" applyFill="1" applyBorder="1" applyAlignment="1" applyProtection="1">
      <alignment horizontal="left" vertical="center" wrapText="1" indent="1"/>
      <protection locked="0"/>
    </xf>
    <xf numFmtId="0" fontId="6" fillId="4" borderId="48" xfId="0" applyFont="1" applyFill="1" applyBorder="1" applyAlignment="1" applyProtection="1">
      <alignment horizontal="left" vertical="center" indent="1"/>
      <protection locked="0"/>
    </xf>
    <xf numFmtId="0" fontId="6" fillId="4" borderId="46" xfId="0" applyFont="1" applyFill="1" applyBorder="1" applyAlignment="1" applyProtection="1">
      <alignment horizontal="left" vertical="center" wrapText="1" indent="1"/>
      <protection locked="0"/>
    </xf>
    <xf numFmtId="0" fontId="0" fillId="4" borderId="46" xfId="0" applyFill="1" applyBorder="1" applyAlignment="1" applyProtection="1">
      <alignment horizontal="left" vertical="center" indent="1"/>
      <protection locked="0"/>
    </xf>
    <xf numFmtId="0" fontId="29" fillId="5" borderId="0" xfId="0" applyFont="1" applyFill="1" applyBorder="1" applyAlignment="1">
      <alignment horizontal="left" vertical="center" wrapText="1" indent="1"/>
    </xf>
    <xf numFmtId="0" fontId="29" fillId="5" borderId="0" xfId="0" applyFont="1" applyFill="1" applyBorder="1" applyAlignment="1">
      <alignment horizontal="left" vertical="center" indent="1"/>
    </xf>
    <xf numFmtId="0" fontId="0" fillId="6" borderId="0" xfId="0" applyFill="1" applyAlignment="1">
      <alignment vertical="top" wrapText="1"/>
    </xf>
    <xf numFmtId="0" fontId="1" fillId="4" borderId="50" xfId="0" applyFont="1" applyFill="1" applyBorder="1" applyAlignment="1" applyProtection="1">
      <alignment horizontal="left" vertical="center" indent="1"/>
      <protection locked="0"/>
    </xf>
    <xf numFmtId="0" fontId="1" fillId="4" borderId="46" xfId="0" applyFont="1" applyFill="1" applyBorder="1" applyAlignment="1" applyProtection="1">
      <alignment horizontal="left" vertical="center" indent="1"/>
      <protection locked="0"/>
    </xf>
    <xf numFmtId="0" fontId="0" fillId="6" borderId="0" xfId="0" applyFill="1" applyBorder="1" applyAlignment="1">
      <alignment vertical="top" wrapText="1"/>
    </xf>
    <xf numFmtId="0" fontId="27" fillId="5" borderId="51" xfId="0" applyFont="1" applyFill="1" applyBorder="1" applyAlignment="1" applyProtection="1">
      <alignment horizontal="left" vertical="center" wrapText="1" indent="1"/>
    </xf>
    <xf numFmtId="0" fontId="27" fillId="5" borderId="52" xfId="0" applyFont="1" applyFill="1" applyBorder="1" applyAlignment="1">
      <alignment horizontal="left" vertical="center" wrapText="1" indent="1"/>
    </xf>
    <xf numFmtId="0" fontId="28" fillId="5" borderId="53" xfId="0" applyFont="1" applyFill="1" applyBorder="1" applyAlignment="1" applyProtection="1">
      <alignment horizontal="left" vertical="center" indent="2"/>
    </xf>
    <xf numFmtId="0" fontId="27" fillId="5" borderId="54" xfId="0" applyFont="1" applyFill="1" applyBorder="1" applyAlignment="1">
      <alignment horizontal="left" vertical="center" indent="1"/>
    </xf>
    <xf numFmtId="0" fontId="27" fillId="5" borderId="55" xfId="0" applyFont="1" applyFill="1" applyBorder="1" applyAlignment="1">
      <alignment horizontal="left" vertical="center" wrapText="1" indent="1"/>
    </xf>
    <xf numFmtId="0" fontId="27" fillId="5" borderId="56" xfId="0" applyFont="1" applyFill="1" applyBorder="1" applyAlignment="1">
      <alignment horizontal="left" vertical="center" wrapText="1" indent="1"/>
    </xf>
    <xf numFmtId="0" fontId="28" fillId="5" borderId="57" xfId="0" applyFont="1" applyFill="1" applyBorder="1" applyAlignment="1" applyProtection="1">
      <alignment horizontal="left" vertical="center" indent="2"/>
    </xf>
    <xf numFmtId="0" fontId="1" fillId="6" borderId="0" xfId="0" applyFont="1" applyFill="1" applyAlignment="1">
      <alignment horizontal="left" vertical="center" indent="1"/>
    </xf>
    <xf numFmtId="0" fontId="1" fillId="6" borderId="0" xfId="0" applyFont="1" applyFill="1" applyAlignment="1">
      <alignment horizontal="left" vertical="center" wrapText="1" indent="1"/>
    </xf>
    <xf numFmtId="0" fontId="1" fillId="4" borderId="46" xfId="0" applyFont="1" applyFill="1" applyBorder="1" applyAlignment="1" applyProtection="1">
      <alignment horizontal="left" vertical="center" wrapText="1" indent="1"/>
      <protection locked="0"/>
    </xf>
    <xf numFmtId="0" fontId="1" fillId="4" borderId="48" xfId="0" applyFont="1" applyFill="1" applyBorder="1" applyAlignment="1" applyProtection="1">
      <alignment horizontal="left" vertical="center" indent="1"/>
      <protection locked="0"/>
    </xf>
    <xf numFmtId="0" fontId="1" fillId="4" borderId="47" xfId="0" applyFont="1" applyFill="1" applyBorder="1" applyAlignment="1" applyProtection="1">
      <alignment horizontal="left" vertical="center" indent="1"/>
      <protection locked="0"/>
    </xf>
    <xf numFmtId="0" fontId="6" fillId="6" borderId="0" xfId="0" applyFont="1" applyFill="1" applyAlignment="1">
      <alignment horizontal="left" vertical="center" indent="1"/>
    </xf>
    <xf numFmtId="0" fontId="0" fillId="6" borderId="0" xfId="0" applyFill="1" applyAlignment="1" applyProtection="1">
      <alignment vertical="center"/>
    </xf>
    <xf numFmtId="0" fontId="6" fillId="6" borderId="0" xfId="0" applyFont="1" applyFill="1" applyAlignment="1" applyProtection="1">
      <alignment vertical="center"/>
    </xf>
    <xf numFmtId="0" fontId="6" fillId="6" borderId="0" xfId="0" applyFont="1" applyFill="1" applyBorder="1" applyAlignment="1" applyProtection="1">
      <alignment horizontal="left" vertical="center" wrapText="1"/>
    </xf>
    <xf numFmtId="0" fontId="0" fillId="6" borderId="0" xfId="0" applyFill="1" applyAlignment="1">
      <alignment horizontal="left" indent="1"/>
    </xf>
    <xf numFmtId="0" fontId="1" fillId="6" borderId="0" xfId="0" applyFont="1" applyFill="1" applyBorder="1" applyAlignment="1" applyProtection="1">
      <alignment horizontal="left" vertical="center" indent="2"/>
    </xf>
    <xf numFmtId="0" fontId="1" fillId="6" borderId="0" xfId="0" applyFont="1" applyFill="1" applyAlignment="1" applyProtection="1">
      <alignment vertical="center"/>
    </xf>
    <xf numFmtId="0" fontId="1" fillId="4" borderId="49" xfId="0" applyFont="1" applyFill="1" applyBorder="1" applyAlignment="1" applyProtection="1">
      <alignment horizontal="left" vertical="center" indent="1"/>
      <protection locked="0"/>
    </xf>
    <xf numFmtId="0" fontId="17" fillId="0" borderId="0" xfId="0" applyNumberFormat="1" applyFont="1" applyFill="1" applyBorder="1" applyAlignment="1">
      <alignment horizontal="center" vertical="center"/>
    </xf>
    <xf numFmtId="0" fontId="17" fillId="4" borderId="0" xfId="0" applyFont="1" applyFill="1" applyBorder="1"/>
    <xf numFmtId="0" fontId="0" fillId="6" borderId="0" xfId="0" applyFill="1" applyBorder="1" applyAlignment="1">
      <alignment horizontal="center" vertical="center"/>
    </xf>
    <xf numFmtId="0" fontId="0" fillId="6" borderId="59" xfId="0" applyFill="1" applyBorder="1" applyAlignment="1">
      <alignment horizontal="left" vertical="center" wrapText="1" indent="1"/>
    </xf>
    <xf numFmtId="0" fontId="17" fillId="4" borderId="0" xfId="0" applyFont="1" applyFill="1" applyBorder="1" applyAlignment="1">
      <alignment horizontal="center" vertical="center"/>
    </xf>
    <xf numFmtId="0" fontId="17" fillId="4" borderId="0" xfId="0" applyFont="1" applyFill="1" applyBorder="1" applyAlignment="1">
      <alignment horizontal="left" vertical="center" indent="1"/>
    </xf>
    <xf numFmtId="0" fontId="17" fillId="0" borderId="25" xfId="0" applyFont="1" applyBorder="1" applyAlignment="1">
      <alignment horizontal="center" vertical="center"/>
    </xf>
    <xf numFmtId="0" fontId="17" fillId="0" borderId="16" xfId="0" applyFont="1" applyBorder="1" applyAlignment="1">
      <alignment horizontal="left" vertical="center" indent="1"/>
    </xf>
    <xf numFmtId="0" fontId="17" fillId="6" borderId="13" xfId="0" applyNumberFormat="1" applyFont="1" applyFill="1" applyBorder="1" applyAlignment="1">
      <alignment horizontal="left" vertical="center" wrapText="1" indent="1"/>
    </xf>
    <xf numFmtId="0" fontId="17" fillId="6" borderId="40" xfId="0" applyNumberFormat="1" applyFont="1" applyFill="1" applyBorder="1" applyAlignment="1">
      <alignment horizontal="left" vertical="center" wrapText="1" indent="1"/>
    </xf>
    <xf numFmtId="0" fontId="17" fillId="6" borderId="62" xfId="0" applyFont="1" applyFill="1" applyBorder="1" applyAlignment="1">
      <alignment horizontal="center" vertical="center"/>
    </xf>
    <xf numFmtId="0" fontId="17" fillId="6" borderId="24" xfId="0" applyFont="1" applyFill="1" applyBorder="1" applyAlignment="1">
      <alignment horizontal="left" vertical="center" indent="1"/>
    </xf>
    <xf numFmtId="0" fontId="17" fillId="0" borderId="60" xfId="0" applyNumberFormat="1" applyFont="1" applyFill="1" applyBorder="1" applyAlignment="1">
      <alignment horizontal="center" vertical="center"/>
    </xf>
    <xf numFmtId="0" fontId="17" fillId="0" borderId="61" xfId="0" applyFont="1" applyBorder="1"/>
    <xf numFmtId="0" fontId="1" fillId="6" borderId="0" xfId="0" applyFont="1" applyFill="1"/>
    <xf numFmtId="0" fontId="15" fillId="0" borderId="63" xfId="0" applyNumberFormat="1" applyFont="1" applyFill="1" applyBorder="1" applyAlignment="1" applyProtection="1">
      <alignment horizontal="left" vertical="center" wrapText="1" indent="1"/>
    </xf>
    <xf numFmtId="0" fontId="0" fillId="4" borderId="0" xfId="0" applyFill="1" applyAlignment="1" applyProtection="1">
      <alignment vertical="top"/>
    </xf>
    <xf numFmtId="0" fontId="0" fillId="4" borderId="0" xfId="0" applyFill="1" applyAlignment="1" applyProtection="1">
      <alignment vertical="top" wrapText="1"/>
    </xf>
    <xf numFmtId="0" fontId="1" fillId="0" borderId="0" xfId="0" applyNumberFormat="1" applyFont="1"/>
    <xf numFmtId="0" fontId="0" fillId="0" borderId="0" xfId="0" applyNumberFormat="1"/>
    <xf numFmtId="0" fontId="15" fillId="0" borderId="11" xfId="0" applyNumberFormat="1" applyFont="1" applyFill="1" applyBorder="1" applyAlignment="1" applyProtection="1">
      <alignment horizontal="left" vertical="center" wrapText="1" indent="1"/>
    </xf>
    <xf numFmtId="0" fontId="15" fillId="0" borderId="28" xfId="0" applyNumberFormat="1" applyFont="1" applyFill="1" applyBorder="1" applyAlignment="1" applyProtection="1">
      <alignment horizontal="left" vertical="center" wrapText="1" indent="1"/>
    </xf>
    <xf numFmtId="0" fontId="15" fillId="0" borderId="64" xfId="0" applyNumberFormat="1" applyFont="1" applyFill="1" applyBorder="1" applyAlignment="1" applyProtection="1">
      <alignment horizontal="left" vertical="center" wrapText="1" indent="1"/>
    </xf>
    <xf numFmtId="0" fontId="1" fillId="4" borderId="48" xfId="0" applyFont="1" applyFill="1" applyBorder="1" applyAlignment="1" applyProtection="1">
      <alignment horizontal="left" vertical="center" wrapText="1" indent="1"/>
      <protection locked="0"/>
    </xf>
    <xf numFmtId="0" fontId="1" fillId="7" borderId="0" xfId="0" applyFont="1" applyFill="1" applyAlignment="1">
      <alignment horizontal="left" vertical="center" indent="1"/>
    </xf>
    <xf numFmtId="0" fontId="14" fillId="5" borderId="7" xfId="0" applyNumberFormat="1" applyFont="1" applyFill="1" applyBorder="1" applyAlignment="1" applyProtection="1">
      <alignment horizontal="center" vertical="center" wrapText="1"/>
    </xf>
    <xf numFmtId="0" fontId="15" fillId="5" borderId="27" xfId="0" applyNumberFormat="1" applyFont="1" applyFill="1" applyBorder="1" applyAlignment="1" applyProtection="1">
      <alignment horizontal="center" vertical="center"/>
    </xf>
    <xf numFmtId="0" fontId="14" fillId="5" borderId="7" xfId="0" applyNumberFormat="1" applyFont="1" applyFill="1" applyBorder="1" applyAlignment="1" applyProtection="1">
      <alignment horizontal="left" vertical="center" wrapText="1" indent="1"/>
    </xf>
    <xf numFmtId="0" fontId="14" fillId="5" borderId="17" xfId="0" applyNumberFormat="1" applyFont="1" applyFill="1" applyBorder="1" applyAlignment="1" applyProtection="1">
      <alignment horizontal="left" vertical="center" wrapText="1" indent="1"/>
    </xf>
    <xf numFmtId="0" fontId="0" fillId="4" borderId="65" xfId="0" applyFill="1" applyBorder="1" applyAlignment="1" applyProtection="1">
      <alignment horizontal="left" vertical="center" indent="1"/>
      <protection locked="0"/>
    </xf>
    <xf numFmtId="0" fontId="17" fillId="0" borderId="8" xfId="0" applyFont="1" applyBorder="1" applyAlignment="1">
      <alignment horizontal="left" vertical="center" indent="1"/>
    </xf>
    <xf numFmtId="0" fontId="0" fillId="4" borderId="0" xfId="0" applyFill="1" applyAlignment="1">
      <alignment horizontal="left" vertical="center" wrapText="1" indent="1"/>
    </xf>
    <xf numFmtId="0" fontId="0" fillId="4" borderId="0" xfId="0" applyFill="1" applyAlignment="1">
      <alignment horizontal="left" vertical="center" indent="1"/>
    </xf>
    <xf numFmtId="0" fontId="4" fillId="0" borderId="0" xfId="0" applyFont="1" applyAlignment="1">
      <alignment horizontal="center"/>
    </xf>
    <xf numFmtId="0" fontId="4" fillId="0" borderId="0" xfId="0" applyFont="1" applyAlignment="1">
      <alignment horizontal="center" vertical="center"/>
    </xf>
    <xf numFmtId="0" fontId="15" fillId="5" borderId="7" xfId="0" applyNumberFormat="1" applyFont="1" applyFill="1" applyBorder="1" applyAlignment="1" applyProtection="1">
      <alignment horizontal="center" vertical="center"/>
    </xf>
    <xf numFmtId="0" fontId="14" fillId="4" borderId="0" xfId="0" applyNumberFormat="1" applyFont="1" applyFill="1" applyBorder="1" applyAlignment="1" applyProtection="1">
      <alignment horizontal="left" vertical="center" wrapText="1" indent="1"/>
    </xf>
    <xf numFmtId="0" fontId="15" fillId="4" borderId="0" xfId="0" applyNumberFormat="1" applyFont="1" applyFill="1" applyBorder="1" applyAlignment="1" applyProtection="1">
      <alignment horizontal="left" vertical="center" wrapText="1" indent="1"/>
    </xf>
    <xf numFmtId="0" fontId="15" fillId="0" borderId="9" xfId="0" applyNumberFormat="1" applyFont="1" applyFill="1" applyBorder="1" applyAlignment="1" applyProtection="1">
      <alignment horizontal="left" vertical="center" wrapText="1" indent="1"/>
    </xf>
    <xf numFmtId="0" fontId="15" fillId="0" borderId="31" xfId="0" applyNumberFormat="1" applyFont="1" applyFill="1" applyBorder="1" applyAlignment="1" applyProtection="1">
      <alignment horizontal="left" vertical="center" wrapText="1" indent="1"/>
    </xf>
    <xf numFmtId="0" fontId="14" fillId="5" borderId="5" xfId="0" applyNumberFormat="1" applyFont="1" applyFill="1" applyBorder="1" applyAlignment="1" applyProtection="1">
      <alignment horizontal="center" vertical="center"/>
    </xf>
    <xf numFmtId="0" fontId="15" fillId="5" borderId="5" xfId="0" applyNumberFormat="1" applyFont="1" applyFill="1" applyBorder="1" applyAlignment="1" applyProtection="1">
      <alignment horizontal="center" vertical="center"/>
    </xf>
    <xf numFmtId="0" fontId="15" fillId="0" borderId="66" xfId="0" applyNumberFormat="1" applyFont="1" applyFill="1" applyBorder="1" applyAlignment="1" applyProtection="1">
      <alignment horizontal="left" vertical="center" wrapText="1" indent="1"/>
    </xf>
    <xf numFmtId="0" fontId="15" fillId="5" borderId="7" xfId="0" applyNumberFormat="1" applyFont="1" applyFill="1" applyBorder="1" applyAlignment="1" applyProtection="1">
      <alignment horizontal="left" vertical="center" wrapText="1" indent="1"/>
    </xf>
    <xf numFmtId="0" fontId="14" fillId="5" borderId="7" xfId="0" applyNumberFormat="1" applyFont="1" applyFill="1" applyBorder="1" applyAlignment="1" applyProtection="1">
      <alignment horizontal="center" vertical="center"/>
    </xf>
    <xf numFmtId="0" fontId="0" fillId="4" borderId="0" xfId="0" applyFill="1"/>
    <xf numFmtId="0" fontId="8" fillId="4" borderId="0" xfId="0" applyFont="1" applyFill="1" applyAlignment="1">
      <alignment horizontal="left" vertical="center" indent="1"/>
    </xf>
    <xf numFmtId="0" fontId="6" fillId="4" borderId="49" xfId="0" applyFont="1" applyFill="1" applyBorder="1" applyAlignment="1" applyProtection="1">
      <alignment horizontal="left" vertical="center" indent="1"/>
    </xf>
    <xf numFmtId="0" fontId="6" fillId="4" borderId="46" xfId="0" applyFont="1" applyFill="1" applyBorder="1" applyAlignment="1" applyProtection="1">
      <alignment horizontal="left" vertical="center" wrapText="1" indent="1"/>
    </xf>
    <xf numFmtId="0" fontId="6" fillId="4" borderId="46" xfId="0" applyFont="1" applyFill="1" applyBorder="1" applyAlignment="1" applyProtection="1">
      <alignment horizontal="left" vertical="center" indent="1"/>
    </xf>
    <xf numFmtId="0" fontId="0" fillId="4" borderId="46" xfId="0" applyFill="1" applyBorder="1" applyAlignment="1" applyProtection="1">
      <alignment horizontal="left" vertical="center" indent="1"/>
    </xf>
    <xf numFmtId="0" fontId="1" fillId="4" borderId="49" xfId="0" applyFont="1" applyFill="1" applyBorder="1" applyAlignment="1" applyProtection="1">
      <alignment horizontal="left" vertical="center" indent="1"/>
    </xf>
    <xf numFmtId="0" fontId="1" fillId="4" borderId="46" xfId="0" applyFont="1" applyFill="1" applyBorder="1" applyAlignment="1" applyProtection="1">
      <alignment horizontal="left" vertical="center" indent="1"/>
    </xf>
    <xf numFmtId="0" fontId="6" fillId="6" borderId="0" xfId="0" applyFont="1" applyFill="1" applyAlignment="1">
      <alignment horizontal="left" vertical="center" indent="1"/>
    </xf>
    <xf numFmtId="0" fontId="0" fillId="6" borderId="0" xfId="0" applyFill="1" applyBorder="1" applyAlignment="1">
      <alignment horizontal="center" vertical="center"/>
    </xf>
    <xf numFmtId="0" fontId="1" fillId="7" borderId="25" xfId="0" applyFont="1" applyFill="1" applyBorder="1" applyAlignment="1" applyProtection="1">
      <alignment vertical="center"/>
    </xf>
    <xf numFmtId="0" fontId="1" fillId="7" borderId="43" xfId="0" applyFont="1" applyFill="1" applyBorder="1" applyAlignment="1" applyProtection="1">
      <alignment vertical="center"/>
    </xf>
    <xf numFmtId="0" fontId="1" fillId="7" borderId="68" xfId="0" applyFont="1" applyFill="1" applyBorder="1" applyAlignment="1" applyProtection="1">
      <alignment vertical="center"/>
    </xf>
    <xf numFmtId="0" fontId="1" fillId="7" borderId="69" xfId="0" applyFont="1" applyFill="1" applyBorder="1" applyAlignment="1" applyProtection="1">
      <alignment vertical="center"/>
    </xf>
    <xf numFmtId="0" fontId="1" fillId="7" borderId="68" xfId="0" applyFont="1" applyFill="1" applyBorder="1" applyAlignment="1" applyProtection="1">
      <alignment horizontal="left" vertical="center" wrapText="1"/>
    </xf>
    <xf numFmtId="0" fontId="1" fillId="7" borderId="69" xfId="0" applyFont="1" applyFill="1" applyBorder="1" applyAlignment="1" applyProtection="1">
      <alignment horizontal="left" vertical="center" wrapText="1"/>
    </xf>
    <xf numFmtId="0" fontId="1" fillId="7" borderId="29" xfId="0" applyFont="1" applyFill="1" applyBorder="1" applyAlignment="1" applyProtection="1">
      <alignment vertical="center"/>
    </xf>
    <xf numFmtId="0" fontId="1" fillId="7" borderId="6" xfId="0" applyFont="1" applyFill="1" applyBorder="1" applyAlignment="1" applyProtection="1">
      <alignment vertical="center"/>
    </xf>
    <xf numFmtId="0" fontId="17" fillId="0" borderId="18" xfId="0" applyNumberFormat="1" applyFont="1" applyFill="1" applyBorder="1" applyAlignment="1">
      <alignment horizontal="left" vertical="center" indent="1"/>
    </xf>
    <xf numFmtId="0" fontId="8" fillId="0" borderId="30" xfId="0" applyFont="1" applyBorder="1" applyAlignment="1">
      <alignment horizontal="left" vertical="top" wrapText="1"/>
    </xf>
    <xf numFmtId="0" fontId="31" fillId="0" borderId="2" xfId="0" applyFont="1" applyBorder="1" applyAlignment="1">
      <alignment vertical="top"/>
    </xf>
    <xf numFmtId="0" fontId="14"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alignment horizontal="left" vertical="center" wrapText="1" indent="1"/>
    </xf>
    <xf numFmtId="0" fontId="15" fillId="0" borderId="0" xfId="0" applyNumberFormat="1" applyFont="1" applyFill="1" applyBorder="1" applyAlignment="1" applyProtection="1">
      <alignment horizontal="left" vertical="center" wrapText="1" indent="1"/>
    </xf>
    <xf numFmtId="0" fontId="15" fillId="0" borderId="0" xfId="0" applyNumberFormat="1" applyFont="1" applyFill="1" applyBorder="1" applyAlignment="1" applyProtection="1">
      <alignment horizontal="center" vertical="center"/>
    </xf>
    <xf numFmtId="0" fontId="15" fillId="0" borderId="70" xfId="0" applyNumberFormat="1" applyFont="1" applyFill="1" applyBorder="1" applyAlignment="1" applyProtection="1">
      <alignment horizontal="left" vertical="center" wrapText="1" indent="1"/>
    </xf>
    <xf numFmtId="0" fontId="15" fillId="0" borderId="21" xfId="0" applyNumberFormat="1" applyFont="1" applyFill="1" applyBorder="1" applyAlignment="1" applyProtection="1">
      <alignment horizontal="left" vertical="center" wrapText="1" indent="1"/>
    </xf>
    <xf numFmtId="0" fontId="17" fillId="0" borderId="25" xfId="0" applyNumberFormat="1" applyFont="1" applyFill="1" applyBorder="1" applyAlignment="1">
      <alignment horizontal="center" vertical="center"/>
    </xf>
    <xf numFmtId="0" fontId="17" fillId="0" borderId="16" xfId="0" applyFont="1" applyBorder="1"/>
    <xf numFmtId="0" fontId="17" fillId="0" borderId="24" xfId="0" applyFont="1" applyBorder="1"/>
    <xf numFmtId="0" fontId="17" fillId="0" borderId="17" xfId="0" applyNumberFormat="1" applyFont="1" applyFill="1" applyBorder="1" applyAlignment="1">
      <alignment horizontal="center" vertical="center"/>
    </xf>
    <xf numFmtId="0" fontId="4" fillId="0" borderId="0" xfId="0" applyFont="1" applyAlignment="1">
      <alignment vertical="center"/>
    </xf>
    <xf numFmtId="0" fontId="27" fillId="5" borderId="74" xfId="0" applyFont="1" applyFill="1" applyBorder="1" applyAlignment="1">
      <alignment horizontal="left" vertical="center" wrapText="1" indent="1"/>
    </xf>
    <xf numFmtId="0" fontId="27" fillId="5" borderId="76" xfId="0" applyFont="1" applyFill="1" applyBorder="1" applyAlignment="1">
      <alignment horizontal="left" vertical="center" indent="1"/>
    </xf>
    <xf numFmtId="0" fontId="1" fillId="4" borderId="75" xfId="0" applyFont="1" applyFill="1" applyBorder="1" applyAlignment="1" applyProtection="1">
      <alignment horizontal="left" vertical="center" indent="1"/>
      <protection locked="0"/>
    </xf>
    <xf numFmtId="0" fontId="1" fillId="4" borderId="59" xfId="0" applyFont="1" applyFill="1" applyBorder="1" applyAlignment="1" applyProtection="1">
      <alignment horizontal="left" vertical="center" indent="1"/>
      <protection locked="0"/>
    </xf>
    <xf numFmtId="0" fontId="8" fillId="0" borderId="0" xfId="0" applyFont="1" applyFill="1" applyBorder="1" applyAlignment="1">
      <alignment horizontal="left" vertical="center" indent="1"/>
    </xf>
    <xf numFmtId="0" fontId="15" fillId="0" borderId="20" xfId="0" applyNumberFormat="1" applyFont="1" applyFill="1" applyBorder="1" applyAlignment="1" applyProtection="1">
      <alignment horizontal="left" vertical="center" wrapText="1" indent="1"/>
    </xf>
    <xf numFmtId="0" fontId="15" fillId="0" borderId="60" xfId="0" applyNumberFormat="1" applyFont="1" applyFill="1" applyBorder="1" applyAlignment="1" applyProtection="1">
      <alignment horizontal="left" vertical="center" wrapText="1" indent="1"/>
    </xf>
    <xf numFmtId="0" fontId="15" fillId="0" borderId="67" xfId="0" applyNumberFormat="1" applyFont="1" applyFill="1" applyBorder="1" applyAlignment="1" applyProtection="1">
      <alignment horizontal="left" vertical="center" wrapText="1" indent="1"/>
    </xf>
    <xf numFmtId="0" fontId="14" fillId="5" borderId="13" xfId="0" applyNumberFormat="1" applyFont="1" applyFill="1" applyBorder="1" applyAlignment="1" applyProtection="1">
      <alignment horizontal="left" vertical="center" wrapText="1" indent="1"/>
    </xf>
    <xf numFmtId="0" fontId="14" fillId="5" borderId="73" xfId="0" applyNumberFormat="1" applyFont="1" applyFill="1" applyBorder="1" applyAlignment="1" applyProtection="1">
      <alignment horizontal="left" vertical="center" wrapText="1" indent="1"/>
    </xf>
    <xf numFmtId="0" fontId="27" fillId="5" borderId="76" xfId="0" applyFont="1" applyFill="1" applyBorder="1" applyAlignment="1">
      <alignment horizontal="left" vertical="center" wrapText="1" indent="1"/>
    </xf>
    <xf numFmtId="0" fontId="1" fillId="6" borderId="0" xfId="0" quotePrefix="1" applyFont="1" applyFill="1" applyAlignment="1">
      <alignment horizontal="left" vertical="center" indent="1"/>
    </xf>
    <xf numFmtId="0" fontId="1" fillId="5" borderId="0" xfId="0" applyFont="1" applyFill="1" applyAlignment="1">
      <alignment horizontal="left" vertical="center" indent="1"/>
    </xf>
    <xf numFmtId="0" fontId="1" fillId="6" borderId="0" xfId="0" applyFont="1" applyFill="1" applyBorder="1" applyAlignment="1">
      <alignment vertical="top" wrapText="1"/>
    </xf>
    <xf numFmtId="49" fontId="8" fillId="4" borderId="11" xfId="0" applyNumberFormat="1" applyFont="1" applyFill="1" applyBorder="1" applyAlignment="1" applyProtection="1">
      <alignment horizontal="left" vertical="center" indent="1"/>
      <protection locked="0"/>
    </xf>
    <xf numFmtId="49" fontId="12" fillId="4" borderId="10" xfId="0" applyNumberFormat="1" applyFont="1" applyFill="1" applyBorder="1" applyAlignment="1" applyProtection="1">
      <alignment horizontal="left" vertical="center" indent="1"/>
      <protection locked="0"/>
    </xf>
    <xf numFmtId="0" fontId="4" fillId="5" borderId="4" xfId="0" applyFont="1" applyFill="1" applyBorder="1" applyAlignment="1">
      <alignment horizontal="center" vertical="center"/>
    </xf>
    <xf numFmtId="0" fontId="4" fillId="5" borderId="0" xfId="0" applyFont="1" applyFill="1" applyBorder="1" applyAlignment="1">
      <alignment horizontal="center" vertical="center"/>
    </xf>
    <xf numFmtId="0" fontId="4" fillId="5" borderId="1" xfId="0" applyFont="1" applyFill="1" applyBorder="1" applyAlignment="1">
      <alignment horizontal="center" vertical="center"/>
    </xf>
    <xf numFmtId="49" fontId="1" fillId="4" borderId="8" xfId="0" applyNumberFormat="1" applyFont="1" applyFill="1" applyBorder="1" applyAlignment="1" applyProtection="1">
      <alignment horizontal="left" vertical="center"/>
      <protection locked="0"/>
    </xf>
    <xf numFmtId="49" fontId="0" fillId="4" borderId="8" xfId="0" applyNumberFormat="1" applyFill="1" applyBorder="1" applyAlignment="1" applyProtection="1">
      <alignment horizontal="left" vertical="center"/>
      <protection locked="0"/>
    </xf>
    <xf numFmtId="0" fontId="0" fillId="4" borderId="8" xfId="0" applyFill="1" applyBorder="1" applyAlignment="1" applyProtection="1">
      <alignment horizontal="left" vertical="center"/>
      <protection locked="0"/>
    </xf>
    <xf numFmtId="0" fontId="1" fillId="6" borderId="0" xfId="0" applyFont="1" applyFill="1" applyAlignment="1">
      <alignment horizontal="left" vertical="center"/>
    </xf>
    <xf numFmtId="0" fontId="0" fillId="6" borderId="0" xfId="0" applyFill="1" applyAlignment="1">
      <alignment horizontal="left" vertical="center"/>
    </xf>
    <xf numFmtId="0" fontId="7" fillId="6" borderId="0" xfId="0" applyFont="1" applyFill="1" applyAlignment="1">
      <alignment horizontal="left" vertical="center" indent="1"/>
    </xf>
    <xf numFmtId="0" fontId="0" fillId="5" borderId="1" xfId="0" applyFill="1" applyBorder="1" applyAlignment="1">
      <alignment vertical="center"/>
    </xf>
    <xf numFmtId="0" fontId="4" fillId="5" borderId="32" xfId="0" applyFont="1" applyFill="1" applyBorder="1" applyAlignment="1">
      <alignment horizontal="center" vertical="center"/>
    </xf>
    <xf numFmtId="0" fontId="4" fillId="5" borderId="33" xfId="0" applyFont="1" applyFill="1" applyBorder="1" applyAlignment="1">
      <alignment horizontal="center" vertical="center"/>
    </xf>
    <xf numFmtId="0" fontId="0" fillId="5" borderId="34" xfId="0" applyFill="1" applyBorder="1" applyAlignment="1">
      <alignment vertical="center"/>
    </xf>
    <xf numFmtId="0" fontId="26" fillId="6" borderId="0" xfId="0" applyFont="1" applyFill="1" applyBorder="1" applyAlignment="1">
      <alignment horizontal="center" vertical="center" wrapText="1"/>
    </xf>
    <xf numFmtId="0" fontId="26" fillId="6" borderId="0" xfId="0" applyFont="1" applyFill="1" applyBorder="1" applyAlignment="1">
      <alignment horizontal="center" vertical="center"/>
    </xf>
    <xf numFmtId="0" fontId="0" fillId="5" borderId="14" xfId="0" applyFill="1" applyBorder="1" applyAlignment="1">
      <alignment horizontal="center" vertical="center"/>
    </xf>
    <xf numFmtId="0" fontId="0" fillId="4" borderId="8" xfId="0" applyFill="1" applyBorder="1" applyAlignment="1" applyProtection="1">
      <alignment horizontal="left" vertical="center" indent="1"/>
      <protection locked="0"/>
    </xf>
    <xf numFmtId="0" fontId="9" fillId="4" borderId="8" xfId="1" applyFont="1" applyFill="1" applyBorder="1" applyAlignment="1" applyProtection="1">
      <alignment horizontal="left" vertical="center" indent="1"/>
      <protection locked="0"/>
    </xf>
    <xf numFmtId="0" fontId="23" fillId="6" borderId="0" xfId="0" applyFont="1" applyFill="1" applyBorder="1" applyAlignment="1" applyProtection="1">
      <alignment horizontal="left" vertical="center" indent="1"/>
    </xf>
    <xf numFmtId="0" fontId="4" fillId="5" borderId="34" xfId="0" applyFont="1" applyFill="1" applyBorder="1" applyAlignment="1">
      <alignment horizontal="center" vertical="center"/>
    </xf>
    <xf numFmtId="0" fontId="1" fillId="4" borderId="8" xfId="0" applyFont="1" applyFill="1" applyBorder="1" applyAlignment="1" applyProtection="1">
      <alignment horizontal="left" vertical="center" indent="1"/>
      <protection locked="0"/>
    </xf>
    <xf numFmtId="0" fontId="1" fillId="5" borderId="0" xfId="0" applyFont="1" applyFill="1" applyBorder="1" applyAlignment="1">
      <alignment horizontal="left" vertical="top" wrapText="1" indent="1"/>
    </xf>
    <xf numFmtId="0" fontId="9" fillId="4" borderId="11" xfId="1" applyFont="1" applyFill="1" applyBorder="1" applyAlignment="1" applyProtection="1">
      <alignment horizontal="left" vertical="center" indent="1"/>
      <protection locked="0"/>
    </xf>
    <xf numFmtId="0" fontId="9" fillId="4" borderId="10" xfId="1" applyFont="1" applyFill="1" applyBorder="1" applyAlignment="1" applyProtection="1">
      <alignment horizontal="left" vertical="center" indent="1"/>
      <protection locked="0"/>
    </xf>
    <xf numFmtId="0" fontId="0" fillId="6" borderId="0" xfId="0" applyFill="1" applyBorder="1" applyAlignment="1">
      <alignment wrapText="1"/>
    </xf>
    <xf numFmtId="0" fontId="4" fillId="6" borderId="0" xfId="0" applyFont="1" applyFill="1" applyBorder="1" applyAlignment="1">
      <alignment horizontal="center" vertical="center"/>
    </xf>
    <xf numFmtId="0" fontId="0" fillId="6" borderId="0" xfId="0" applyFill="1" applyBorder="1" applyAlignment="1" applyProtection="1">
      <alignment horizontal="left" vertical="center" indent="1"/>
    </xf>
    <xf numFmtId="0" fontId="0" fillId="6" borderId="0" xfId="0" applyFill="1" applyAlignment="1">
      <alignment horizontal="left"/>
    </xf>
    <xf numFmtId="0" fontId="0" fillId="5" borderId="34" xfId="0" applyFill="1" applyBorder="1" applyAlignment="1"/>
    <xf numFmtId="0" fontId="0" fillId="5" borderId="1" xfId="0" applyFill="1" applyBorder="1" applyAlignment="1"/>
    <xf numFmtId="0" fontId="8" fillId="4" borderId="8" xfId="0" applyFont="1" applyFill="1" applyBorder="1" applyAlignment="1" applyProtection="1">
      <alignment horizontal="left" vertical="center" wrapText="1" indent="1"/>
      <protection locked="0"/>
    </xf>
    <xf numFmtId="0" fontId="1" fillId="4" borderId="8" xfId="0" applyFont="1" applyFill="1" applyBorder="1" applyAlignment="1" applyProtection="1">
      <alignment horizontal="left" vertical="center" wrapText="1" indent="1"/>
      <protection locked="0"/>
    </xf>
    <xf numFmtId="0" fontId="0" fillId="4" borderId="8" xfId="0" applyFill="1" applyBorder="1" applyAlignment="1" applyProtection="1">
      <alignment horizontal="left" vertical="center" wrapText="1" indent="1"/>
      <protection locked="0"/>
    </xf>
    <xf numFmtId="0" fontId="6" fillId="6" borderId="0" xfId="0" applyFont="1" applyFill="1" applyAlignment="1">
      <alignment horizontal="left" vertical="center" indent="1"/>
    </xf>
    <xf numFmtId="0" fontId="8" fillId="6" borderId="0" xfId="0" applyFont="1" applyFill="1" applyAlignment="1">
      <alignment horizontal="left" vertical="top" wrapText="1"/>
    </xf>
    <xf numFmtId="0" fontId="0" fillId="6" borderId="0" xfId="0" applyFill="1" applyBorder="1" applyAlignment="1">
      <alignment horizontal="center" vertical="center"/>
    </xf>
    <xf numFmtId="0" fontId="0" fillId="6" borderId="58" xfId="0" applyFill="1" applyBorder="1" applyAlignment="1">
      <alignment horizontal="center" vertical="center"/>
    </xf>
    <xf numFmtId="0" fontId="1" fillId="6" borderId="0" xfId="0" applyFont="1" applyFill="1" applyAlignment="1">
      <alignment horizontal="center" vertical="center"/>
    </xf>
    <xf numFmtId="0" fontId="0" fillId="6" borderId="0" xfId="0" applyFill="1" applyAlignment="1">
      <alignment horizontal="center" vertical="center"/>
    </xf>
    <xf numFmtId="0" fontId="8" fillId="6" borderId="42" xfId="0" applyFont="1" applyFill="1" applyBorder="1" applyAlignment="1">
      <alignment horizontal="left" vertical="center"/>
    </xf>
    <xf numFmtId="0" fontId="2" fillId="5" borderId="25" xfId="0" applyFont="1" applyFill="1" applyBorder="1" applyAlignment="1">
      <alignment horizontal="center" vertical="center"/>
    </xf>
    <xf numFmtId="0" fontId="2" fillId="5" borderId="14" xfId="0" applyFont="1" applyFill="1" applyBorder="1" applyAlignment="1">
      <alignment horizontal="center" vertical="center"/>
    </xf>
    <xf numFmtId="0" fontId="2" fillId="5" borderId="43" xfId="0" applyFont="1" applyFill="1" applyBorder="1" applyAlignment="1">
      <alignment horizontal="center" vertical="center"/>
    </xf>
    <xf numFmtId="0" fontId="1" fillId="5" borderId="0" xfId="0" applyFont="1" applyFill="1" applyAlignment="1">
      <alignment horizontal="center" vertical="center"/>
    </xf>
    <xf numFmtId="0" fontId="1" fillId="6" borderId="0" xfId="0" applyFont="1" applyFill="1" applyAlignment="1">
      <alignment horizontal="left" vertical="top" wrapText="1"/>
    </xf>
    <xf numFmtId="0" fontId="1" fillId="6" borderId="42" xfId="0" applyFont="1" applyFill="1" applyBorder="1" applyAlignment="1">
      <alignment horizontal="left" vertical="top" wrapText="1"/>
    </xf>
    <xf numFmtId="0" fontId="19" fillId="0" borderId="0" xfId="0" applyNumberFormat="1" applyFont="1" applyFill="1" applyBorder="1" applyAlignment="1">
      <alignment horizontal="center" vertical="center"/>
    </xf>
    <xf numFmtId="0" fontId="17" fillId="0" borderId="0" xfId="0" applyNumberFormat="1" applyFont="1" applyFill="1" applyBorder="1" applyAlignment="1">
      <alignment horizontal="left" vertical="center" indent="2"/>
    </xf>
    <xf numFmtId="0" fontId="16" fillId="2" borderId="38" xfId="0" applyNumberFormat="1" applyFont="1" applyFill="1" applyBorder="1" applyAlignment="1">
      <alignment horizontal="left" vertical="center" indent="1"/>
    </xf>
    <xf numFmtId="0" fontId="16" fillId="2" borderId="39" xfId="0" applyNumberFormat="1" applyFont="1" applyFill="1" applyBorder="1" applyAlignment="1">
      <alignment horizontal="left" vertical="center" indent="1"/>
    </xf>
    <xf numFmtId="0" fontId="17" fillId="0" borderId="26" xfId="0" applyNumberFormat="1" applyFont="1" applyFill="1" applyBorder="1" applyAlignment="1">
      <alignment horizontal="left" vertical="center" wrapText="1" indent="1"/>
    </xf>
    <xf numFmtId="0" fontId="17" fillId="0" borderId="10" xfId="0" applyNumberFormat="1" applyFont="1" applyFill="1" applyBorder="1" applyAlignment="1">
      <alignment horizontal="left" vertical="center" wrapText="1" indent="1"/>
    </xf>
    <xf numFmtId="0" fontId="17" fillId="0" borderId="18" xfId="0" applyNumberFormat="1" applyFont="1" applyFill="1" applyBorder="1" applyAlignment="1">
      <alignment horizontal="left" vertical="center" indent="1"/>
    </xf>
    <xf numFmtId="0" fontId="17" fillId="0" borderId="8" xfId="0" applyFont="1" applyBorder="1" applyAlignment="1">
      <alignment horizontal="left" vertical="center" indent="1"/>
    </xf>
    <xf numFmtId="0" fontId="16" fillId="2" borderId="37" xfId="0" applyNumberFormat="1" applyFont="1" applyFill="1" applyBorder="1" applyAlignment="1">
      <alignment horizontal="center" vertical="center"/>
    </xf>
    <xf numFmtId="0" fontId="16" fillId="2" borderId="34" xfId="0" applyNumberFormat="1" applyFont="1" applyFill="1" applyBorder="1" applyAlignment="1">
      <alignment horizontal="center" vertical="center"/>
    </xf>
    <xf numFmtId="0" fontId="8" fillId="0" borderId="0" xfId="0" applyFont="1" applyAlignment="1">
      <alignment horizontal="left" vertical="center" wrapText="1"/>
    </xf>
    <xf numFmtId="0" fontId="16" fillId="2" borderId="36" xfId="0" applyNumberFormat="1" applyFont="1" applyFill="1" applyBorder="1" applyAlignment="1">
      <alignment horizontal="center" vertical="center"/>
    </xf>
    <xf numFmtId="0" fontId="17" fillId="0" borderId="67" xfId="0" applyFont="1" applyBorder="1" applyAlignment="1">
      <alignment horizontal="center" vertical="center"/>
    </xf>
    <xf numFmtId="0" fontId="15" fillId="0" borderId="0" xfId="0" applyFont="1" applyFill="1" applyBorder="1" applyAlignment="1">
      <alignment horizontal="left" vertical="center" wrapText="1"/>
    </xf>
    <xf numFmtId="0" fontId="0" fillId="0" borderId="0" xfId="0" applyAlignment="1">
      <alignment horizontal="left" vertical="center" wrapText="1"/>
    </xf>
    <xf numFmtId="0" fontId="18" fillId="0" borderId="0" xfId="0" applyFont="1" applyAlignment="1">
      <alignment horizontal="center"/>
    </xf>
    <xf numFmtId="0" fontId="2" fillId="0" borderId="0" xfId="0" applyFont="1" applyAlignment="1">
      <alignment horizontal="center"/>
    </xf>
    <xf numFmtId="0" fontId="16" fillId="0" borderId="0" xfId="0" applyFont="1" applyFill="1" applyBorder="1" applyAlignment="1">
      <alignment horizontal="left" vertical="center"/>
    </xf>
    <xf numFmtId="0" fontId="0" fillId="0" borderId="0" xfId="0" applyAlignment="1">
      <alignment horizontal="left" vertical="center"/>
    </xf>
    <xf numFmtId="0" fontId="16" fillId="2" borderId="35" xfId="0" applyNumberFormat="1" applyFont="1" applyFill="1" applyBorder="1" applyAlignment="1">
      <alignment horizontal="left" vertical="center"/>
    </xf>
    <xf numFmtId="0" fontId="17" fillId="2" borderId="36" xfId="0" applyFont="1" applyFill="1" applyBorder="1" applyAlignment="1"/>
    <xf numFmtId="0" fontId="17" fillId="0" borderId="18" xfId="0" applyNumberFormat="1" applyFont="1" applyFill="1" applyBorder="1" applyAlignment="1">
      <alignment horizontal="left" vertical="center" wrapText="1" indent="1"/>
    </xf>
    <xf numFmtId="0" fontId="17" fillId="0" borderId="10" xfId="0" applyNumberFormat="1" applyFont="1" applyFill="1" applyBorder="1" applyAlignment="1">
      <alignment horizontal="left" vertical="center" indent="1"/>
    </xf>
    <xf numFmtId="0" fontId="17" fillId="0" borderId="20" xfId="0" applyNumberFormat="1" applyFont="1" applyFill="1" applyBorder="1" applyAlignment="1">
      <alignment horizontal="left" vertical="center" wrapText="1" indent="1"/>
    </xf>
    <xf numFmtId="0" fontId="17" fillId="0" borderId="21" xfId="0" applyFont="1" applyBorder="1" applyAlignment="1">
      <alignment horizontal="left" vertical="center" wrapText="1" indent="1"/>
    </xf>
    <xf numFmtId="0" fontId="0" fillId="2" borderId="0" xfId="0" applyFill="1" applyAlignment="1" applyProtection="1">
      <alignment vertical="top"/>
    </xf>
    <xf numFmtId="0" fontId="0" fillId="0" borderId="0" xfId="0" applyAlignment="1"/>
    <xf numFmtId="0" fontId="6" fillId="2" borderId="0" xfId="0" applyFont="1" applyFill="1" applyBorder="1" applyAlignment="1" applyProtection="1">
      <alignment vertical="top"/>
    </xf>
    <xf numFmtId="0" fontId="17" fillId="4" borderId="0" xfId="0" applyNumberFormat="1" applyFont="1" applyFill="1" applyBorder="1" applyAlignment="1">
      <alignment horizontal="left" vertical="center" wrapText="1" indent="1"/>
    </xf>
    <xf numFmtId="0" fontId="17" fillId="0" borderId="15" xfId="0" applyNumberFormat="1" applyFont="1" applyFill="1" applyBorder="1" applyAlignment="1">
      <alignment horizontal="left" vertical="center" wrapText="1" indent="1"/>
    </xf>
    <xf numFmtId="0" fontId="17" fillId="0" borderId="43" xfId="0" applyNumberFormat="1" applyFont="1" applyFill="1" applyBorder="1" applyAlignment="1">
      <alignment horizontal="left" vertical="center" wrapText="1" indent="1"/>
    </xf>
    <xf numFmtId="0" fontId="17" fillId="0" borderId="0" xfId="0" applyNumberFormat="1" applyFont="1" applyFill="1" applyBorder="1" applyAlignment="1">
      <alignment horizontal="left" vertical="center" wrapText="1" indent="1"/>
    </xf>
    <xf numFmtId="0" fontId="17" fillId="0" borderId="0" xfId="0" applyFont="1" applyBorder="1" applyAlignment="1">
      <alignment horizontal="left" vertical="center" wrapText="1" indent="1"/>
    </xf>
    <xf numFmtId="0" fontId="17" fillId="0" borderId="71" xfId="0" applyNumberFormat="1" applyFont="1" applyFill="1" applyBorder="1" applyAlignment="1">
      <alignment horizontal="left" vertical="center" wrapText="1" indent="1"/>
    </xf>
    <xf numFmtId="0" fontId="17" fillId="0" borderId="30" xfId="0" applyFont="1" applyBorder="1" applyAlignment="1">
      <alignment horizontal="left" vertical="center" indent="1"/>
    </xf>
    <xf numFmtId="0" fontId="17" fillId="0" borderId="72" xfId="0" applyNumberFormat="1" applyFont="1" applyFill="1" applyBorder="1" applyAlignment="1">
      <alignment horizontal="left" vertical="center" wrapText="1" indent="1"/>
    </xf>
    <xf numFmtId="0" fontId="17" fillId="0" borderId="73" xfId="0" applyFont="1" applyBorder="1" applyAlignment="1">
      <alignment horizontal="left" vertical="center" indent="1"/>
    </xf>
    <xf numFmtId="0" fontId="29" fillId="5" borderId="0" xfId="0" applyFont="1" applyFill="1" applyBorder="1" applyAlignment="1">
      <alignment horizontal="center" vertical="center"/>
    </xf>
    <xf numFmtId="0" fontId="17" fillId="0" borderId="26" xfId="0" applyNumberFormat="1" applyFont="1" applyFill="1" applyBorder="1" applyAlignment="1">
      <alignment horizontal="left" vertical="center" wrapText="1"/>
    </xf>
    <xf numFmtId="0" fontId="17" fillId="0" borderId="10" xfId="0" applyNumberFormat="1" applyFont="1" applyFill="1" applyBorder="1" applyAlignment="1">
      <alignment horizontal="left" vertical="center" wrapText="1"/>
    </xf>
    <xf numFmtId="0" fontId="15" fillId="0" borderId="0" xfId="0" applyNumberFormat="1" applyFont="1"/>
    <xf numFmtId="0" fontId="1" fillId="6" borderId="0" xfId="0" applyFont="1" applyFill="1" applyBorder="1" applyAlignment="1" applyProtection="1">
      <alignment horizontal="left" vertical="top" wrapText="1"/>
    </xf>
  </cellXfs>
  <cellStyles count="2">
    <cellStyle name="Hyperlink" xfId="1" builtinId="8"/>
    <cellStyle name="Normal" xfId="0" builtinId="0"/>
  </cellStyles>
  <dxfs count="7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00B050"/>
      </font>
      <fill>
        <patternFill patternType="none">
          <bgColor auto="1"/>
        </patternFill>
      </fill>
    </dxf>
    <dxf>
      <fill>
        <gradientFill degree="180">
          <stop position="0">
            <color theme="0"/>
          </stop>
          <stop position="1">
            <color rgb="FFFFFF00"/>
          </stop>
        </gradientFill>
      </fill>
    </dxf>
    <dxf>
      <fill>
        <gradientFill degree="180">
          <stop position="0">
            <color theme="0"/>
          </stop>
          <stop position="1">
            <color rgb="FFFF0000"/>
          </stop>
        </gradient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00B050"/>
      </font>
      <fill>
        <patternFill patternType="none">
          <bgColor auto="1"/>
        </patternFill>
      </fill>
    </dxf>
    <dxf>
      <fill>
        <gradientFill degree="180">
          <stop position="0">
            <color theme="0"/>
          </stop>
          <stop position="1">
            <color rgb="FFFFFF00"/>
          </stop>
        </gradientFill>
      </fill>
    </dxf>
    <dxf>
      <fill>
        <gradientFill degree="180">
          <stop position="0">
            <color theme="0"/>
          </stop>
          <stop position="1">
            <color rgb="FFFF0000"/>
          </stop>
        </gradientFill>
      </fill>
    </dxf>
    <dxf>
      <fill>
        <patternFill patternType="none">
          <bgColor indexed="65"/>
        </patternFill>
      </fill>
      <border>
        <left style="thin">
          <color indexed="64"/>
        </left>
        <right style="thin">
          <color indexed="64"/>
        </right>
        <top style="thin">
          <color indexed="64"/>
        </top>
        <bottom style="thin">
          <color indexed="64"/>
        </bottom>
      </border>
    </dxf>
    <dxf>
      <fill>
        <patternFill patternType="none">
          <bgColor indexed="65"/>
        </patternFill>
      </fill>
      <border>
        <left style="thin">
          <color indexed="64"/>
        </left>
        <right style="thin">
          <color indexed="64"/>
        </right>
        <top style="thin">
          <color indexed="64"/>
        </top>
        <bottom style="thin">
          <color indexed="64"/>
        </bottom>
      </border>
    </dxf>
    <dxf>
      <fill>
        <patternFill>
          <bgColor rgb="FFF8F8F8"/>
        </patternFill>
      </fill>
    </dxf>
    <dxf>
      <font>
        <b/>
        <i val="0"/>
        <color rgb="FFC00000"/>
      </font>
    </dxf>
    <dxf>
      <font>
        <b/>
        <i val="0"/>
        <color rgb="FFC00000"/>
      </font>
    </dxf>
    <dxf>
      <fill>
        <patternFill>
          <bgColor rgb="FFF8F8F8"/>
        </patternFill>
      </fill>
    </dxf>
    <dxf>
      <fill>
        <patternFill>
          <bgColor rgb="FFF8F8F8"/>
        </patternFill>
      </fill>
    </dxf>
    <dxf>
      <fill>
        <gradientFill degree="90">
          <stop position="0">
            <color rgb="FFFFFF00"/>
          </stop>
          <stop position="1">
            <color theme="0"/>
          </stop>
        </gradientFill>
      </fill>
    </dxf>
    <dxf>
      <fill>
        <gradientFill degree="90">
          <stop position="0">
            <color rgb="FFFFFF00"/>
          </stop>
          <stop position="1">
            <color theme="0"/>
          </stop>
        </gradientFill>
      </fill>
    </dxf>
    <dxf>
      <fill>
        <patternFill>
          <bgColor rgb="FFF8F8F8"/>
        </patternFill>
      </fill>
    </dxf>
    <dxf>
      <fill>
        <gradientFill degree="90">
          <stop position="0">
            <color theme="0"/>
          </stop>
          <stop position="1">
            <color rgb="FFFFFF00"/>
          </stop>
        </gradientFill>
      </fill>
    </dxf>
    <dxf>
      <fill>
        <gradientFill degree="90">
          <stop position="0">
            <color theme="0"/>
          </stop>
          <stop position="1">
            <color rgb="FFFFFF00"/>
          </stop>
        </gradientFill>
      </fill>
    </dxf>
    <dxf>
      <fill>
        <patternFill>
          <bgColor rgb="FFF8F8F8"/>
        </patternFill>
      </fill>
    </dxf>
    <dxf>
      <fill>
        <patternFill>
          <bgColor rgb="FFF8F8F8"/>
        </patternFill>
      </fill>
    </dxf>
    <dxf>
      <fill>
        <patternFill>
          <bgColor rgb="FFF8F8F8"/>
        </patternFill>
      </fill>
    </dxf>
    <dxf>
      <fill>
        <patternFill>
          <bgColor rgb="FFF8F8F8"/>
        </patternFill>
      </fill>
    </dxf>
    <dxf>
      <fill>
        <gradientFill degree="90">
          <stop position="0">
            <color rgb="FFFFFF00"/>
          </stop>
          <stop position="1">
            <color theme="0"/>
          </stop>
        </gradientFill>
      </fill>
    </dxf>
    <dxf>
      <font>
        <color auto="1"/>
      </font>
      <fill>
        <gradientFill degree="90">
          <stop position="0">
            <color theme="0"/>
          </stop>
          <stop position="1">
            <color rgb="FFFF0000"/>
          </stop>
        </gradientFill>
      </fill>
    </dxf>
    <dxf>
      <font>
        <color auto="1"/>
      </font>
      <fill>
        <gradientFill degree="90">
          <stop position="0">
            <color theme="0"/>
          </stop>
          <stop position="1">
            <color rgb="FFFF0000"/>
          </stop>
        </gradientFill>
      </fill>
    </dxf>
    <dxf>
      <font>
        <color auto="1"/>
      </font>
      <fill>
        <gradientFill degree="90">
          <stop position="0">
            <color theme="0"/>
          </stop>
          <stop position="1">
            <color rgb="FFFFFF00"/>
          </stop>
        </gradientFill>
      </fill>
    </dxf>
    <dxf>
      <font>
        <color auto="1"/>
      </font>
      <fill>
        <gradientFill degree="90">
          <stop position="0">
            <color theme="0"/>
          </stop>
          <stop position="1">
            <color rgb="FFFF0000"/>
          </stop>
        </gradientFill>
      </fill>
    </dxf>
    <dxf>
      <font>
        <b/>
        <i val="0"/>
        <strike val="0"/>
        <color rgb="FF00B050"/>
      </font>
      <fill>
        <patternFill patternType="solid">
          <bgColor rgb="FFF8F8F8"/>
        </patternFill>
      </fill>
    </dxf>
    <dxf>
      <fill>
        <gradientFill degree="90">
          <stop position="0">
            <color theme="0"/>
          </stop>
          <stop position="1">
            <color rgb="FFFFFF00"/>
          </stop>
        </gradientFill>
      </fill>
    </dxf>
    <dxf>
      <font>
        <color auto="1"/>
      </font>
      <fill>
        <gradientFill degree="90">
          <stop position="0">
            <color theme="0"/>
          </stop>
          <stop position="1">
            <color rgb="FFFF0000"/>
          </stop>
        </gradientFill>
      </fill>
    </dxf>
    <dxf>
      <fill>
        <patternFill>
          <bgColor rgb="FFF8F8F8"/>
        </patternFill>
      </fill>
    </dxf>
    <dxf>
      <font>
        <color auto="1"/>
      </font>
      <fill>
        <gradientFill degree="90">
          <stop position="0">
            <color theme="0"/>
          </stop>
          <stop position="1">
            <color rgb="FFFFFF00"/>
          </stop>
        </gradientFill>
      </fill>
    </dxf>
    <dxf>
      <font>
        <color auto="1"/>
      </font>
      <fill>
        <gradientFill degree="90">
          <stop position="0">
            <color theme="0"/>
          </stop>
          <stop position="1">
            <color rgb="FFFF0000"/>
          </stop>
        </gradientFill>
      </fill>
    </dxf>
    <dxf>
      <font>
        <color auto="1"/>
      </font>
      <fill>
        <gradientFill degree="90">
          <stop position="0">
            <color theme="0"/>
          </stop>
          <stop position="1">
            <color rgb="FFFF0000"/>
          </stop>
        </gradientFill>
      </fill>
    </dxf>
    <dxf>
      <font>
        <b/>
        <i val="0"/>
        <strike val="0"/>
        <color rgb="FF00B050"/>
      </font>
      <fill>
        <patternFill patternType="solid">
          <bgColor rgb="FFF8F8F8"/>
        </patternFill>
      </fill>
    </dxf>
    <dxf>
      <fill>
        <gradientFill degree="90">
          <stop position="0">
            <color theme="0"/>
          </stop>
          <stop position="1">
            <color rgb="FFFFFF00"/>
          </stop>
        </gradientFill>
      </fill>
    </dxf>
    <dxf>
      <font>
        <color auto="1"/>
      </font>
      <fill>
        <gradientFill degree="90">
          <stop position="0">
            <color theme="0"/>
          </stop>
          <stop position="1">
            <color rgb="FFFF0000"/>
          </stop>
        </gradientFill>
      </fill>
    </dxf>
    <dxf>
      <fill>
        <patternFill>
          <bgColor rgb="FFEAEAEA"/>
        </patternFill>
      </fill>
    </dxf>
    <dxf>
      <fill>
        <patternFill>
          <bgColor rgb="FFEAEAEA"/>
        </patternFill>
      </fill>
    </dxf>
    <dxf>
      <fill>
        <patternFill>
          <bgColor rgb="FFEAEAEA"/>
        </patternFill>
      </fill>
    </dxf>
    <dxf>
      <fill>
        <patternFill>
          <bgColor rgb="FFF8F8F8"/>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theme="0"/>
        </patternFill>
      </fill>
    </dxf>
    <dxf>
      <fill>
        <patternFill patternType="none">
          <bgColor indexed="65"/>
        </patternFill>
      </fill>
    </dxf>
    <dxf>
      <font>
        <b/>
        <i val="0"/>
        <condense val="0"/>
        <extend val="0"/>
        <color indexed="10"/>
      </font>
    </dxf>
    <dxf>
      <fill>
        <patternFill>
          <bgColor rgb="FFEAEA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F8F8F8"/>
      <rgbColor rgb="00EAEAEA"/>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8F8F8"/>
      <color rgb="FF66CCFF"/>
      <color rgb="FFCCFFFF"/>
      <color rgb="FF0099CC"/>
      <color rgb="FFEAEAE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00.xml><?xml version="1.0" encoding="utf-8"?>
<ax:ocx xmlns:ax="http://schemas.microsoft.com/office/2006/activeX" xmlns:r="http://schemas.openxmlformats.org/officeDocument/2006/relationships" ax:classid="{8BD21D30-EC42-11CE-9E0D-00AA006002F3}" ax:persistence="persistStreamInit" r:id="rId1"/>
</file>

<file path=xl/activeX/activeX101.xml><?xml version="1.0" encoding="utf-8"?>
<ax:ocx xmlns:ax="http://schemas.microsoft.com/office/2006/activeX" xmlns:r="http://schemas.openxmlformats.org/officeDocument/2006/relationships" ax:classid="{8BD21D30-EC42-11CE-9E0D-00AA006002F3}" ax:persistence="persistStreamInit" r:id="rId1"/>
</file>

<file path=xl/activeX/activeX102.xml><?xml version="1.0" encoding="utf-8"?>
<ax:ocx xmlns:ax="http://schemas.microsoft.com/office/2006/activeX" xmlns:r="http://schemas.openxmlformats.org/officeDocument/2006/relationships" ax:classid="{8BD21D30-EC42-11CE-9E0D-00AA006002F3}" ax:persistence="persistStreamInit" r:id="rId1"/>
</file>

<file path=xl/activeX/activeX103.xml><?xml version="1.0" encoding="utf-8"?>
<ax:ocx xmlns:ax="http://schemas.microsoft.com/office/2006/activeX" xmlns:r="http://schemas.openxmlformats.org/officeDocument/2006/relationships" ax:classid="{8BD21D30-EC42-11CE-9E0D-00AA006002F3}" ax:persistence="persistStreamInit" r:id="rId1"/>
</file>

<file path=xl/activeX/activeX104.xml><?xml version="1.0" encoding="utf-8"?>
<ax:ocx xmlns:ax="http://schemas.microsoft.com/office/2006/activeX" xmlns:r="http://schemas.openxmlformats.org/officeDocument/2006/relationships" ax:classid="{8BD21D30-EC42-11CE-9E0D-00AA006002F3}" ax:persistence="persistStreamInit" r:id="rId1"/>
</file>

<file path=xl/activeX/activeX105.xml><?xml version="1.0" encoding="utf-8"?>
<ax:ocx xmlns:ax="http://schemas.microsoft.com/office/2006/activeX" xmlns:r="http://schemas.openxmlformats.org/officeDocument/2006/relationships" ax:classid="{8BD21D30-EC42-11CE-9E0D-00AA006002F3}" ax:persistence="persistStreamInit" r:id="rId1"/>
</file>

<file path=xl/activeX/activeX106.xml><?xml version="1.0" encoding="utf-8"?>
<ax:ocx xmlns:ax="http://schemas.microsoft.com/office/2006/activeX" xmlns:r="http://schemas.openxmlformats.org/officeDocument/2006/relationships" ax:classid="{8BD21D30-EC42-11CE-9E0D-00AA006002F3}" ax:persistence="persistStreamInit" r:id="rId1"/>
</file>

<file path=xl/activeX/activeX107.xml><?xml version="1.0" encoding="utf-8"?>
<ax:ocx xmlns:ax="http://schemas.microsoft.com/office/2006/activeX" xmlns:r="http://schemas.openxmlformats.org/officeDocument/2006/relationships" ax:classid="{8BD21D30-EC42-11CE-9E0D-00AA006002F3}" ax:persistence="persistStreamInit" r:id="rId1"/>
</file>

<file path=xl/activeX/activeX108.xml><?xml version="1.0" encoding="utf-8"?>
<ax:ocx xmlns:ax="http://schemas.microsoft.com/office/2006/activeX" xmlns:r="http://schemas.openxmlformats.org/officeDocument/2006/relationships" ax:classid="{8BD21D30-EC42-11CE-9E0D-00AA006002F3}" ax:persistence="persistStreamInit" r:id="rId1"/>
</file>

<file path=xl/activeX/activeX109.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10.xml><?xml version="1.0" encoding="utf-8"?>
<ax:ocx xmlns:ax="http://schemas.microsoft.com/office/2006/activeX" xmlns:r="http://schemas.openxmlformats.org/officeDocument/2006/relationships" ax:classid="{8BD21D30-EC42-11CE-9E0D-00AA006002F3}" ax:persistence="persistStreamInit" r:id="rId1"/>
</file>

<file path=xl/activeX/activeX111.xml><?xml version="1.0" encoding="utf-8"?>
<ax:ocx xmlns:ax="http://schemas.microsoft.com/office/2006/activeX" xmlns:r="http://schemas.openxmlformats.org/officeDocument/2006/relationships" ax:classid="{8BD21D30-EC42-11CE-9E0D-00AA006002F3}" ax:persistence="persistStreamInit" r:id="rId1"/>
</file>

<file path=xl/activeX/activeX112.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3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30-EC42-11CE-9E0D-00AA006002F3}" ax:persistence="persistStreamInit" r:id="rId1"/>
</file>

<file path=xl/activeX/activeX22.xml><?xml version="1.0" encoding="utf-8"?>
<ax:ocx xmlns:ax="http://schemas.microsoft.com/office/2006/activeX" xmlns:r="http://schemas.openxmlformats.org/officeDocument/2006/relationships" ax:classid="{8BD21D30-EC42-11CE-9E0D-00AA006002F3}" ax:persistence="persistStreamInit" r:id="rId1"/>
</file>

<file path=xl/activeX/activeX23.xml><?xml version="1.0" encoding="utf-8"?>
<ax:ocx xmlns:ax="http://schemas.microsoft.com/office/2006/activeX" xmlns:r="http://schemas.openxmlformats.org/officeDocument/2006/relationships" ax:classid="{8BD21D3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30-EC42-11CE-9E0D-00AA006002F3}" ax:persistence="persistStreamInit" r:id="rId1"/>
</file>

<file path=xl/activeX/activeX26.xml><?xml version="1.0" encoding="utf-8"?>
<ax:ocx xmlns:ax="http://schemas.microsoft.com/office/2006/activeX" xmlns:r="http://schemas.openxmlformats.org/officeDocument/2006/relationships" ax:classid="{8BD21D30-EC42-11CE-9E0D-00AA006002F3}" ax:persistence="persistStreamInit" r:id="rId1"/>
</file>

<file path=xl/activeX/activeX27.xml><?xml version="1.0" encoding="utf-8"?>
<ax:ocx xmlns:ax="http://schemas.microsoft.com/office/2006/activeX" xmlns:r="http://schemas.openxmlformats.org/officeDocument/2006/relationships" ax:classid="{8BD21D30-EC42-11CE-9E0D-00AA006002F3}" ax:persistence="persistStreamInit" r:id="rId1"/>
</file>

<file path=xl/activeX/activeX28.xml><?xml version="1.0" encoding="utf-8"?>
<ax:ocx xmlns:ax="http://schemas.microsoft.com/office/2006/activeX" xmlns:r="http://schemas.openxmlformats.org/officeDocument/2006/relationships" ax:classid="{8BD21D3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30.xml><?xml version="1.0" encoding="utf-8"?>
<ax:ocx xmlns:ax="http://schemas.microsoft.com/office/2006/activeX" xmlns:r="http://schemas.openxmlformats.org/officeDocument/2006/relationships" ax:classid="{8BD21D30-EC42-11CE-9E0D-00AA006002F3}" ax:persistence="persistStreamInit" r:id="rId1"/>
</file>

<file path=xl/activeX/activeX31.xml><?xml version="1.0" encoding="utf-8"?>
<ax:ocx xmlns:ax="http://schemas.microsoft.com/office/2006/activeX" xmlns:r="http://schemas.openxmlformats.org/officeDocument/2006/relationships" ax:classid="{8BD21D30-EC42-11CE-9E0D-00AA006002F3}" ax:persistence="persistStreamInit" r:id="rId1"/>
</file>

<file path=xl/activeX/activeX32.xml><?xml version="1.0" encoding="utf-8"?>
<ax:ocx xmlns:ax="http://schemas.microsoft.com/office/2006/activeX" xmlns:r="http://schemas.openxmlformats.org/officeDocument/2006/relationships" ax:classid="{8BD21D30-EC42-11CE-9E0D-00AA006002F3}" ax:persistence="persistStreamInit" r:id="rId1"/>
</file>

<file path=xl/activeX/activeX33.xml><?xml version="1.0" encoding="utf-8"?>
<ax:ocx xmlns:ax="http://schemas.microsoft.com/office/2006/activeX" xmlns:r="http://schemas.openxmlformats.org/officeDocument/2006/relationships" ax:classid="{8BD21D30-EC42-11CE-9E0D-00AA006002F3}" ax:persistence="persistStreamInit" r:id="rId1"/>
</file>

<file path=xl/activeX/activeX34.xml><?xml version="1.0" encoding="utf-8"?>
<ax:ocx xmlns:ax="http://schemas.microsoft.com/office/2006/activeX" xmlns:r="http://schemas.openxmlformats.org/officeDocument/2006/relationships" ax:classid="{8BD21D30-EC42-11CE-9E0D-00AA006002F3}" ax:persistence="persistStreamInit" r:id="rId1"/>
</file>

<file path=xl/activeX/activeX35.xml><?xml version="1.0" encoding="utf-8"?>
<ax:ocx xmlns:ax="http://schemas.microsoft.com/office/2006/activeX" xmlns:r="http://schemas.openxmlformats.org/officeDocument/2006/relationships" ax:classid="{8BD21D3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8BD21D30-EC42-11CE-9E0D-00AA006002F3}" ax:persistence="persistStreamInit" r:id="rId1"/>
</file>

<file path=xl/activeX/activeX38.xml><?xml version="1.0" encoding="utf-8"?>
<ax:ocx xmlns:ax="http://schemas.microsoft.com/office/2006/activeX" xmlns:r="http://schemas.openxmlformats.org/officeDocument/2006/relationships" ax:classid="{8BD21D3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40.xml><?xml version="1.0" encoding="utf-8"?>
<ax:ocx xmlns:ax="http://schemas.microsoft.com/office/2006/activeX" xmlns:r="http://schemas.openxmlformats.org/officeDocument/2006/relationships" ax:classid="{8BD21D30-EC42-11CE-9E0D-00AA006002F3}" ax:persistence="persistStreamInit" r:id="rId1"/>
</file>

<file path=xl/activeX/activeX41.xml><?xml version="1.0" encoding="utf-8"?>
<ax:ocx xmlns:ax="http://schemas.microsoft.com/office/2006/activeX" xmlns:r="http://schemas.openxmlformats.org/officeDocument/2006/relationships" ax:classid="{8BD21D30-EC42-11CE-9E0D-00AA006002F3}" ax:persistence="persistStreamInit" r:id="rId1"/>
</file>

<file path=xl/activeX/activeX42.xml><?xml version="1.0" encoding="utf-8"?>
<ax:ocx xmlns:ax="http://schemas.microsoft.com/office/2006/activeX" xmlns:r="http://schemas.openxmlformats.org/officeDocument/2006/relationships" ax:classid="{8BD21D30-EC42-11CE-9E0D-00AA006002F3}" ax:persistence="persistStreamInit" r:id="rId1"/>
</file>

<file path=xl/activeX/activeX43.xml><?xml version="1.0" encoding="utf-8"?>
<ax:ocx xmlns:ax="http://schemas.microsoft.com/office/2006/activeX" xmlns:r="http://schemas.openxmlformats.org/officeDocument/2006/relationships" ax:classid="{8BD21D30-EC42-11CE-9E0D-00AA006002F3}" ax:persistence="persistStreamInit" r:id="rId1"/>
</file>

<file path=xl/activeX/activeX44.xml><?xml version="1.0" encoding="utf-8"?>
<ax:ocx xmlns:ax="http://schemas.microsoft.com/office/2006/activeX" xmlns:r="http://schemas.openxmlformats.org/officeDocument/2006/relationships" ax:classid="{8BD21D30-EC42-11CE-9E0D-00AA006002F3}" ax:persistence="persistStreamInit" r:id="rId1"/>
</file>

<file path=xl/activeX/activeX45.xml><?xml version="1.0" encoding="utf-8"?>
<ax:ocx xmlns:ax="http://schemas.microsoft.com/office/2006/activeX" xmlns:r="http://schemas.openxmlformats.org/officeDocument/2006/relationships" ax:classid="{8BD21D30-EC42-11CE-9E0D-00AA006002F3}" ax:persistence="persistStreamInit" r:id="rId1"/>
</file>

<file path=xl/activeX/activeX46.xml><?xml version="1.0" encoding="utf-8"?>
<ax:ocx xmlns:ax="http://schemas.microsoft.com/office/2006/activeX" xmlns:r="http://schemas.openxmlformats.org/officeDocument/2006/relationships" ax:classid="{8BD21D30-EC42-11CE-9E0D-00AA006002F3}" ax:persistence="persistStreamInit" r:id="rId1"/>
</file>

<file path=xl/activeX/activeX47.xml><?xml version="1.0" encoding="utf-8"?>
<ax:ocx xmlns:ax="http://schemas.microsoft.com/office/2006/activeX" xmlns:r="http://schemas.openxmlformats.org/officeDocument/2006/relationships" ax:classid="{8BD21D30-EC42-11CE-9E0D-00AA006002F3}" ax:persistence="persistStreamInit" r:id="rId1"/>
</file>

<file path=xl/activeX/activeX48.xml><?xml version="1.0" encoding="utf-8"?>
<ax:ocx xmlns:ax="http://schemas.microsoft.com/office/2006/activeX" xmlns:r="http://schemas.openxmlformats.org/officeDocument/2006/relationships" ax:classid="{8BD21D30-EC42-11CE-9E0D-00AA006002F3}" ax:persistence="persistStreamInit" r:id="rId1"/>
</file>

<file path=xl/activeX/activeX49.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30-EC42-11CE-9E0D-00AA006002F3}" ax:persistence="persistStreamInit" r:id="rId1"/>
</file>

<file path=xl/activeX/activeX52.xml><?xml version="1.0" encoding="utf-8"?>
<ax:ocx xmlns:ax="http://schemas.microsoft.com/office/2006/activeX" xmlns:r="http://schemas.openxmlformats.org/officeDocument/2006/relationships" ax:classid="{8BD21D3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30-EC42-11CE-9E0D-00AA006002F3}" ax:persistence="persistStreamInit" r:id="rId1"/>
</file>

<file path=xl/activeX/activeX55.xml><?xml version="1.0" encoding="utf-8"?>
<ax:ocx xmlns:ax="http://schemas.microsoft.com/office/2006/activeX" xmlns:r="http://schemas.openxmlformats.org/officeDocument/2006/relationships" ax:classid="{8BD21D30-EC42-11CE-9E0D-00AA006002F3}" ax:persistence="persistStreamInit" r:id="rId1"/>
</file>

<file path=xl/activeX/activeX56.xml><?xml version="1.0" encoding="utf-8"?>
<ax:ocx xmlns:ax="http://schemas.microsoft.com/office/2006/activeX" xmlns:r="http://schemas.openxmlformats.org/officeDocument/2006/relationships" ax:classid="{8BD21D30-EC42-11CE-9E0D-00AA006002F3}" ax:persistence="persistStreamInit" r:id="rId1"/>
</file>

<file path=xl/activeX/activeX57.xml><?xml version="1.0" encoding="utf-8"?>
<ax:ocx xmlns:ax="http://schemas.microsoft.com/office/2006/activeX" xmlns:r="http://schemas.openxmlformats.org/officeDocument/2006/relationships" ax:classid="{8BD21D30-EC42-11CE-9E0D-00AA006002F3}" ax:persistence="persistStreamInit" r:id="rId1"/>
</file>

<file path=xl/activeX/activeX58.xml><?xml version="1.0" encoding="utf-8"?>
<ax:ocx xmlns:ax="http://schemas.microsoft.com/office/2006/activeX" xmlns:r="http://schemas.openxmlformats.org/officeDocument/2006/relationships" ax:classid="{8BD21D30-EC42-11CE-9E0D-00AA006002F3}" ax:persistence="persistStreamInit" r:id="rId1"/>
</file>

<file path=xl/activeX/activeX59.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60.xml><?xml version="1.0" encoding="utf-8"?>
<ax:ocx xmlns:ax="http://schemas.microsoft.com/office/2006/activeX" xmlns:r="http://schemas.openxmlformats.org/officeDocument/2006/relationships" ax:classid="{8BD21D30-EC42-11CE-9E0D-00AA006002F3}" ax:persistence="persistStreamInit" r:id="rId1"/>
</file>

<file path=xl/activeX/activeX61.xml><?xml version="1.0" encoding="utf-8"?>
<ax:ocx xmlns:ax="http://schemas.microsoft.com/office/2006/activeX" xmlns:r="http://schemas.openxmlformats.org/officeDocument/2006/relationships" ax:classid="{8BD21D3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8BD21D30-EC42-11CE-9E0D-00AA006002F3}" ax:persistence="persistStreamInit" r:id="rId1"/>
</file>

<file path=xl/activeX/activeX64.xml><?xml version="1.0" encoding="utf-8"?>
<ax:ocx xmlns:ax="http://schemas.microsoft.com/office/2006/activeX" xmlns:r="http://schemas.openxmlformats.org/officeDocument/2006/relationships" ax:classid="{8BD21D30-EC42-11CE-9E0D-00AA006002F3}" ax:persistence="persistStreamInit" r:id="rId1"/>
</file>

<file path=xl/activeX/activeX65.xml><?xml version="1.0" encoding="utf-8"?>
<ax:ocx xmlns:ax="http://schemas.microsoft.com/office/2006/activeX" xmlns:r="http://schemas.openxmlformats.org/officeDocument/2006/relationships" ax:classid="{8BD21D30-EC42-11CE-9E0D-00AA006002F3}" ax:persistence="persistStreamInit" r:id="rId1"/>
</file>

<file path=xl/activeX/activeX66.xml><?xml version="1.0" encoding="utf-8"?>
<ax:ocx xmlns:ax="http://schemas.microsoft.com/office/2006/activeX" xmlns:r="http://schemas.openxmlformats.org/officeDocument/2006/relationships" ax:classid="{8BD21D30-EC42-11CE-9E0D-00AA006002F3}" ax:persistence="persistStreamInit" r:id="rId1"/>
</file>

<file path=xl/activeX/activeX67.xml><?xml version="1.0" encoding="utf-8"?>
<ax:ocx xmlns:ax="http://schemas.microsoft.com/office/2006/activeX" xmlns:r="http://schemas.openxmlformats.org/officeDocument/2006/relationships" ax:classid="{8BD21D30-EC42-11CE-9E0D-00AA006002F3}" ax:persistence="persistStreamInit" r:id="rId1"/>
</file>

<file path=xl/activeX/activeX68.xml><?xml version="1.0" encoding="utf-8"?>
<ax:ocx xmlns:ax="http://schemas.microsoft.com/office/2006/activeX" xmlns:r="http://schemas.openxmlformats.org/officeDocument/2006/relationships" ax:classid="{8BD21D30-EC42-11CE-9E0D-00AA006002F3}" ax:persistence="persistStreamInit" r:id="rId1"/>
</file>

<file path=xl/activeX/activeX69.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70.xml><?xml version="1.0" encoding="utf-8"?>
<ax:ocx xmlns:ax="http://schemas.microsoft.com/office/2006/activeX" xmlns:r="http://schemas.openxmlformats.org/officeDocument/2006/relationships" ax:classid="{8BD21D30-EC42-11CE-9E0D-00AA006002F3}" ax:persistence="persistStreamInit" r:id="rId1"/>
</file>

<file path=xl/activeX/activeX71.xml><?xml version="1.0" encoding="utf-8"?>
<ax:ocx xmlns:ax="http://schemas.microsoft.com/office/2006/activeX" xmlns:r="http://schemas.openxmlformats.org/officeDocument/2006/relationships" ax:classid="{8BD21D30-EC42-11CE-9E0D-00AA006002F3}" ax:persistence="persistStreamInit" r:id="rId1"/>
</file>

<file path=xl/activeX/activeX72.xml><?xml version="1.0" encoding="utf-8"?>
<ax:ocx xmlns:ax="http://schemas.microsoft.com/office/2006/activeX" xmlns:r="http://schemas.openxmlformats.org/officeDocument/2006/relationships" ax:classid="{8BD21D30-EC42-11CE-9E0D-00AA006002F3}" ax:persistence="persistStreamInit" r:id="rId1"/>
</file>

<file path=xl/activeX/activeX73.xml><?xml version="1.0" encoding="utf-8"?>
<ax:ocx xmlns:ax="http://schemas.microsoft.com/office/2006/activeX" xmlns:r="http://schemas.openxmlformats.org/officeDocument/2006/relationships" ax:classid="{8BD21D30-EC42-11CE-9E0D-00AA006002F3}" ax:persistence="persistStreamInit" r:id="rId1"/>
</file>

<file path=xl/activeX/activeX74.xml><?xml version="1.0" encoding="utf-8"?>
<ax:ocx xmlns:ax="http://schemas.microsoft.com/office/2006/activeX" xmlns:r="http://schemas.openxmlformats.org/officeDocument/2006/relationships" ax:classid="{8BD21D30-EC42-11CE-9E0D-00AA006002F3}" ax:persistence="persistStreamInit" r:id="rId1"/>
</file>

<file path=xl/activeX/activeX75.xml><?xml version="1.0" encoding="utf-8"?>
<ax:ocx xmlns:ax="http://schemas.microsoft.com/office/2006/activeX" xmlns:r="http://schemas.openxmlformats.org/officeDocument/2006/relationships" ax:classid="{8BD21D30-EC42-11CE-9E0D-00AA006002F3}" ax:persistence="persistStreamInit" r:id="rId1"/>
</file>

<file path=xl/activeX/activeX76.xml><?xml version="1.0" encoding="utf-8"?>
<ax:ocx xmlns:ax="http://schemas.microsoft.com/office/2006/activeX" xmlns:r="http://schemas.openxmlformats.org/officeDocument/2006/relationships" ax:classid="{8BD21D30-EC42-11CE-9E0D-00AA006002F3}" ax:persistence="persistStreamInit" r:id="rId1"/>
</file>

<file path=xl/activeX/activeX77.xml><?xml version="1.0" encoding="utf-8"?>
<ax:ocx xmlns:ax="http://schemas.microsoft.com/office/2006/activeX" xmlns:r="http://schemas.openxmlformats.org/officeDocument/2006/relationships" ax:classid="{8BD21D30-EC42-11CE-9E0D-00AA006002F3}" ax:persistence="persistStreamInit" r:id="rId1"/>
</file>

<file path=xl/activeX/activeX78.xml><?xml version="1.0" encoding="utf-8"?>
<ax:ocx xmlns:ax="http://schemas.microsoft.com/office/2006/activeX" xmlns:r="http://schemas.openxmlformats.org/officeDocument/2006/relationships" ax:classid="{8BD21D30-EC42-11CE-9E0D-00AA006002F3}" ax:persistence="persistStreamInit" r:id="rId1"/>
</file>

<file path=xl/activeX/activeX79.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80.xml><?xml version="1.0" encoding="utf-8"?>
<ax:ocx xmlns:ax="http://schemas.microsoft.com/office/2006/activeX" xmlns:r="http://schemas.openxmlformats.org/officeDocument/2006/relationships" ax:classid="{8BD21D30-EC42-11CE-9E0D-00AA006002F3}" ax:persistence="persistStreamInit" r:id="rId1"/>
</file>

<file path=xl/activeX/activeX81.xml><?xml version="1.0" encoding="utf-8"?>
<ax:ocx xmlns:ax="http://schemas.microsoft.com/office/2006/activeX" xmlns:r="http://schemas.openxmlformats.org/officeDocument/2006/relationships" ax:classid="{8BD21D30-EC42-11CE-9E0D-00AA006002F3}" ax:persistence="persistStreamInit" r:id="rId1"/>
</file>

<file path=xl/activeX/activeX82.xml><?xml version="1.0" encoding="utf-8"?>
<ax:ocx xmlns:ax="http://schemas.microsoft.com/office/2006/activeX" xmlns:r="http://schemas.openxmlformats.org/officeDocument/2006/relationships" ax:classid="{8BD21D30-EC42-11CE-9E0D-00AA006002F3}" ax:persistence="persistStreamInit" r:id="rId1"/>
</file>

<file path=xl/activeX/activeX83.xml><?xml version="1.0" encoding="utf-8"?>
<ax:ocx xmlns:ax="http://schemas.microsoft.com/office/2006/activeX" xmlns:r="http://schemas.openxmlformats.org/officeDocument/2006/relationships" ax:classid="{8BD21D30-EC42-11CE-9E0D-00AA006002F3}" ax:persistence="persistStreamInit" r:id="rId1"/>
</file>

<file path=xl/activeX/activeX84.xml><?xml version="1.0" encoding="utf-8"?>
<ax:ocx xmlns:ax="http://schemas.microsoft.com/office/2006/activeX" xmlns:r="http://schemas.openxmlformats.org/officeDocument/2006/relationships" ax:classid="{8BD21D30-EC42-11CE-9E0D-00AA006002F3}" ax:persistence="persistStreamInit" r:id="rId1"/>
</file>

<file path=xl/activeX/activeX85.xml><?xml version="1.0" encoding="utf-8"?>
<ax:ocx xmlns:ax="http://schemas.microsoft.com/office/2006/activeX" xmlns:r="http://schemas.openxmlformats.org/officeDocument/2006/relationships" ax:classid="{8BD21D30-EC42-11CE-9E0D-00AA006002F3}" ax:persistence="persistStreamInit" r:id="rId1"/>
</file>

<file path=xl/activeX/activeX86.xml><?xml version="1.0" encoding="utf-8"?>
<ax:ocx xmlns:ax="http://schemas.microsoft.com/office/2006/activeX" xmlns:r="http://schemas.openxmlformats.org/officeDocument/2006/relationships" ax:classid="{8BD21D30-EC42-11CE-9E0D-00AA006002F3}" ax:persistence="persistStreamInit" r:id="rId1"/>
</file>

<file path=xl/activeX/activeX87.xml><?xml version="1.0" encoding="utf-8"?>
<ax:ocx xmlns:ax="http://schemas.microsoft.com/office/2006/activeX" xmlns:r="http://schemas.openxmlformats.org/officeDocument/2006/relationships" ax:classid="{8BD21D30-EC42-11CE-9E0D-00AA006002F3}" ax:persistence="persistStreamInit" r:id="rId1"/>
</file>

<file path=xl/activeX/activeX88.xml><?xml version="1.0" encoding="utf-8"?>
<ax:ocx xmlns:ax="http://schemas.microsoft.com/office/2006/activeX" xmlns:r="http://schemas.openxmlformats.org/officeDocument/2006/relationships" ax:classid="{8BD21D30-EC42-11CE-9E0D-00AA006002F3}" ax:persistence="persistStreamInit" r:id="rId1"/>
</file>

<file path=xl/activeX/activeX89.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activeX/activeX90.xml><?xml version="1.0" encoding="utf-8"?>
<ax:ocx xmlns:ax="http://schemas.microsoft.com/office/2006/activeX" xmlns:r="http://schemas.openxmlformats.org/officeDocument/2006/relationships" ax:classid="{8BD21D30-EC42-11CE-9E0D-00AA006002F3}" ax:persistence="persistStreamInit" r:id="rId1"/>
</file>

<file path=xl/activeX/activeX91.xml><?xml version="1.0" encoding="utf-8"?>
<ax:ocx xmlns:ax="http://schemas.microsoft.com/office/2006/activeX" xmlns:r="http://schemas.openxmlformats.org/officeDocument/2006/relationships" ax:classid="{8BD21D30-EC42-11CE-9E0D-00AA006002F3}" ax:persistence="persistStreamInit" r:id="rId1"/>
</file>

<file path=xl/activeX/activeX92.xml><?xml version="1.0" encoding="utf-8"?>
<ax:ocx xmlns:ax="http://schemas.microsoft.com/office/2006/activeX" xmlns:r="http://schemas.openxmlformats.org/officeDocument/2006/relationships" ax:classid="{8BD21D30-EC42-11CE-9E0D-00AA006002F3}" ax:persistence="persistStreamInit" r:id="rId1"/>
</file>

<file path=xl/activeX/activeX93.xml><?xml version="1.0" encoding="utf-8"?>
<ax:ocx xmlns:ax="http://schemas.microsoft.com/office/2006/activeX" xmlns:r="http://schemas.openxmlformats.org/officeDocument/2006/relationships" ax:classid="{8BD21D30-EC42-11CE-9E0D-00AA006002F3}" ax:persistence="persistStreamInit" r:id="rId1"/>
</file>

<file path=xl/activeX/activeX94.xml><?xml version="1.0" encoding="utf-8"?>
<ax:ocx xmlns:ax="http://schemas.microsoft.com/office/2006/activeX" xmlns:r="http://schemas.openxmlformats.org/officeDocument/2006/relationships" ax:classid="{8BD21D30-EC42-11CE-9E0D-00AA006002F3}" ax:persistence="persistStreamInit" r:id="rId1"/>
</file>

<file path=xl/activeX/activeX95.xml><?xml version="1.0" encoding="utf-8"?>
<ax:ocx xmlns:ax="http://schemas.microsoft.com/office/2006/activeX" xmlns:r="http://schemas.openxmlformats.org/officeDocument/2006/relationships" ax:classid="{8BD21D30-EC42-11CE-9E0D-00AA006002F3}" ax:persistence="persistStreamInit" r:id="rId1"/>
</file>

<file path=xl/activeX/activeX96.xml><?xml version="1.0" encoding="utf-8"?>
<ax:ocx xmlns:ax="http://schemas.microsoft.com/office/2006/activeX" xmlns:r="http://schemas.openxmlformats.org/officeDocument/2006/relationships" ax:classid="{8BD21D30-EC42-11CE-9E0D-00AA006002F3}" ax:persistence="persistStreamInit" r:id="rId1"/>
</file>

<file path=xl/activeX/activeX97.xml><?xml version="1.0" encoding="utf-8"?>
<ax:ocx xmlns:ax="http://schemas.microsoft.com/office/2006/activeX" xmlns:r="http://schemas.openxmlformats.org/officeDocument/2006/relationships" ax:classid="{8BD21D30-EC42-11CE-9E0D-00AA006002F3}" ax:persistence="persistStreamInit" r:id="rId1"/>
</file>

<file path=xl/activeX/activeX98.xml><?xml version="1.0" encoding="utf-8"?>
<ax:ocx xmlns:ax="http://schemas.microsoft.com/office/2006/activeX" xmlns:r="http://schemas.openxmlformats.org/officeDocument/2006/relationships" ax:classid="{8BD21D30-EC42-11CE-9E0D-00AA006002F3}" ax:persistence="persistStreamInit" r:id="rId1"/>
</file>

<file path=xl/activeX/activeX99.xml><?xml version="1.0" encoding="utf-8"?>
<ax:ocx xmlns:ax="http://schemas.microsoft.com/office/2006/activeX" xmlns:r="http://schemas.openxmlformats.org/officeDocument/2006/relationships" ax:classid="{8BD21D3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5</xdr:row>
          <xdr:rowOff>57150</xdr:rowOff>
        </xdr:from>
        <xdr:to>
          <xdr:col>3</xdr:col>
          <xdr:colOff>2638425</xdr:colOff>
          <xdr:row>5</xdr:row>
          <xdr:rowOff>400050</xdr:rowOff>
        </xdr:to>
        <xdr:sp macro="" textlink="">
          <xdr:nvSpPr>
            <xdr:cNvPr id="16385" name="ComboBox1" hidden="1">
              <a:extLst>
                <a:ext uri="{63B3BB69-23CF-44E3-9099-C40C66FF867C}">
                  <a14:compatExt spid="_x0000_s163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xdr:row>
          <xdr:rowOff>57150</xdr:rowOff>
        </xdr:from>
        <xdr:to>
          <xdr:col>3</xdr:col>
          <xdr:colOff>2638425</xdr:colOff>
          <xdr:row>6</xdr:row>
          <xdr:rowOff>400050</xdr:rowOff>
        </xdr:to>
        <xdr:sp macro="" textlink="">
          <xdr:nvSpPr>
            <xdr:cNvPr id="16387" name="ComboBox2" hidden="1">
              <a:extLst>
                <a:ext uri="{63B3BB69-23CF-44E3-9099-C40C66FF867C}">
                  <a14:compatExt spid="_x0000_s163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xdr:row>
          <xdr:rowOff>57150</xdr:rowOff>
        </xdr:from>
        <xdr:to>
          <xdr:col>3</xdr:col>
          <xdr:colOff>2638425</xdr:colOff>
          <xdr:row>7</xdr:row>
          <xdr:rowOff>400050</xdr:rowOff>
        </xdr:to>
        <xdr:sp macro="" textlink="">
          <xdr:nvSpPr>
            <xdr:cNvPr id="16388" name="ComboBox3" hidden="1">
              <a:extLst>
                <a:ext uri="{63B3BB69-23CF-44E3-9099-C40C66FF867C}">
                  <a14:compatExt spid="_x0000_s163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xdr:row>
          <xdr:rowOff>57150</xdr:rowOff>
        </xdr:from>
        <xdr:to>
          <xdr:col>3</xdr:col>
          <xdr:colOff>2638425</xdr:colOff>
          <xdr:row>8</xdr:row>
          <xdr:rowOff>400050</xdr:rowOff>
        </xdr:to>
        <xdr:sp macro="" textlink="">
          <xdr:nvSpPr>
            <xdr:cNvPr id="16389" name="ComboBox4" hidden="1">
              <a:extLst>
                <a:ext uri="{63B3BB69-23CF-44E3-9099-C40C66FF867C}">
                  <a14:compatExt spid="_x0000_s163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xdr:row>
          <xdr:rowOff>57150</xdr:rowOff>
        </xdr:from>
        <xdr:to>
          <xdr:col>3</xdr:col>
          <xdr:colOff>2638425</xdr:colOff>
          <xdr:row>9</xdr:row>
          <xdr:rowOff>400050</xdr:rowOff>
        </xdr:to>
        <xdr:sp macro="" textlink="">
          <xdr:nvSpPr>
            <xdr:cNvPr id="16390" name="ComboBox5" hidden="1">
              <a:extLst>
                <a:ext uri="{63B3BB69-23CF-44E3-9099-C40C66FF867C}">
                  <a14:compatExt spid="_x0000_s163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xdr:row>
          <xdr:rowOff>57150</xdr:rowOff>
        </xdr:from>
        <xdr:to>
          <xdr:col>3</xdr:col>
          <xdr:colOff>2638425</xdr:colOff>
          <xdr:row>10</xdr:row>
          <xdr:rowOff>400050</xdr:rowOff>
        </xdr:to>
        <xdr:sp macro="" textlink="">
          <xdr:nvSpPr>
            <xdr:cNvPr id="16391" name="ComboBox6" hidden="1">
              <a:extLst>
                <a:ext uri="{63B3BB69-23CF-44E3-9099-C40C66FF867C}">
                  <a14:compatExt spid="_x0000_s163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xdr:row>
          <xdr:rowOff>57150</xdr:rowOff>
        </xdr:from>
        <xdr:to>
          <xdr:col>3</xdr:col>
          <xdr:colOff>2638425</xdr:colOff>
          <xdr:row>11</xdr:row>
          <xdr:rowOff>400050</xdr:rowOff>
        </xdr:to>
        <xdr:sp macro="" textlink="">
          <xdr:nvSpPr>
            <xdr:cNvPr id="16392" name="ComboBox7" hidden="1">
              <a:extLst>
                <a:ext uri="{63B3BB69-23CF-44E3-9099-C40C66FF867C}">
                  <a14:compatExt spid="_x0000_s163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xdr:row>
          <xdr:rowOff>57150</xdr:rowOff>
        </xdr:from>
        <xdr:to>
          <xdr:col>3</xdr:col>
          <xdr:colOff>2638425</xdr:colOff>
          <xdr:row>12</xdr:row>
          <xdr:rowOff>400050</xdr:rowOff>
        </xdr:to>
        <xdr:sp macro="" textlink="">
          <xdr:nvSpPr>
            <xdr:cNvPr id="16393" name="ComboBox8" hidden="1">
              <a:extLst>
                <a:ext uri="{63B3BB69-23CF-44E3-9099-C40C66FF867C}">
                  <a14:compatExt spid="_x0000_s163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xdr:row>
          <xdr:rowOff>57150</xdr:rowOff>
        </xdr:from>
        <xdr:to>
          <xdr:col>3</xdr:col>
          <xdr:colOff>2638425</xdr:colOff>
          <xdr:row>13</xdr:row>
          <xdr:rowOff>400050</xdr:rowOff>
        </xdr:to>
        <xdr:sp macro="" textlink="">
          <xdr:nvSpPr>
            <xdr:cNvPr id="16394" name="ComboBox9" hidden="1">
              <a:extLst>
                <a:ext uri="{63B3BB69-23CF-44E3-9099-C40C66FF867C}">
                  <a14:compatExt spid="_x0000_s163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xdr:row>
          <xdr:rowOff>57150</xdr:rowOff>
        </xdr:from>
        <xdr:to>
          <xdr:col>3</xdr:col>
          <xdr:colOff>2638425</xdr:colOff>
          <xdr:row>14</xdr:row>
          <xdr:rowOff>400050</xdr:rowOff>
        </xdr:to>
        <xdr:sp macro="" textlink="">
          <xdr:nvSpPr>
            <xdr:cNvPr id="16395" name="ComboBox10" hidden="1">
              <a:extLst>
                <a:ext uri="{63B3BB69-23CF-44E3-9099-C40C66FF867C}">
                  <a14:compatExt spid="_x0000_s163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xdr:row>
          <xdr:rowOff>57150</xdr:rowOff>
        </xdr:from>
        <xdr:to>
          <xdr:col>3</xdr:col>
          <xdr:colOff>2638425</xdr:colOff>
          <xdr:row>15</xdr:row>
          <xdr:rowOff>400050</xdr:rowOff>
        </xdr:to>
        <xdr:sp macro="" textlink="">
          <xdr:nvSpPr>
            <xdr:cNvPr id="16396" name="ComboBox11" hidden="1">
              <a:extLst>
                <a:ext uri="{63B3BB69-23CF-44E3-9099-C40C66FF867C}">
                  <a14:compatExt spid="_x0000_s163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xdr:row>
          <xdr:rowOff>57150</xdr:rowOff>
        </xdr:from>
        <xdr:to>
          <xdr:col>3</xdr:col>
          <xdr:colOff>2638425</xdr:colOff>
          <xdr:row>16</xdr:row>
          <xdr:rowOff>400050</xdr:rowOff>
        </xdr:to>
        <xdr:sp macro="" textlink="">
          <xdr:nvSpPr>
            <xdr:cNvPr id="16397" name="ComboBox12" hidden="1">
              <a:extLst>
                <a:ext uri="{63B3BB69-23CF-44E3-9099-C40C66FF867C}">
                  <a14:compatExt spid="_x0000_s163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xdr:row>
          <xdr:rowOff>57150</xdr:rowOff>
        </xdr:from>
        <xdr:to>
          <xdr:col>3</xdr:col>
          <xdr:colOff>2638425</xdr:colOff>
          <xdr:row>17</xdr:row>
          <xdr:rowOff>400050</xdr:rowOff>
        </xdr:to>
        <xdr:sp macro="" textlink="">
          <xdr:nvSpPr>
            <xdr:cNvPr id="16398" name="ComboBox13" hidden="1">
              <a:extLst>
                <a:ext uri="{63B3BB69-23CF-44E3-9099-C40C66FF867C}">
                  <a14:compatExt spid="_x0000_s163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18</xdr:row>
          <xdr:rowOff>57150</xdr:rowOff>
        </xdr:from>
        <xdr:to>
          <xdr:col>3</xdr:col>
          <xdr:colOff>2638425</xdr:colOff>
          <xdr:row>18</xdr:row>
          <xdr:rowOff>400050</xdr:rowOff>
        </xdr:to>
        <xdr:sp macro="" textlink="">
          <xdr:nvSpPr>
            <xdr:cNvPr id="16399" name="ComboBox14" hidden="1">
              <a:extLst>
                <a:ext uri="{63B3BB69-23CF-44E3-9099-C40C66FF867C}">
                  <a14:compatExt spid="_x0000_s163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19</xdr:row>
          <xdr:rowOff>57150</xdr:rowOff>
        </xdr:from>
        <xdr:to>
          <xdr:col>3</xdr:col>
          <xdr:colOff>2638425</xdr:colOff>
          <xdr:row>19</xdr:row>
          <xdr:rowOff>400050</xdr:rowOff>
        </xdr:to>
        <xdr:sp macro="" textlink="">
          <xdr:nvSpPr>
            <xdr:cNvPr id="16400" name="ComboBox15" hidden="1">
              <a:extLst>
                <a:ext uri="{63B3BB69-23CF-44E3-9099-C40C66FF867C}">
                  <a14:compatExt spid="_x0000_s164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20</xdr:row>
          <xdr:rowOff>57150</xdr:rowOff>
        </xdr:from>
        <xdr:to>
          <xdr:col>3</xdr:col>
          <xdr:colOff>2638425</xdr:colOff>
          <xdr:row>20</xdr:row>
          <xdr:rowOff>400050</xdr:rowOff>
        </xdr:to>
        <xdr:sp macro="" textlink="">
          <xdr:nvSpPr>
            <xdr:cNvPr id="16401" name="ComboBox16" hidden="1">
              <a:extLst>
                <a:ext uri="{63B3BB69-23CF-44E3-9099-C40C66FF867C}">
                  <a14:compatExt spid="_x0000_s164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xdr:row>
          <xdr:rowOff>57150</xdr:rowOff>
        </xdr:from>
        <xdr:to>
          <xdr:col>3</xdr:col>
          <xdr:colOff>2638425</xdr:colOff>
          <xdr:row>21</xdr:row>
          <xdr:rowOff>400050</xdr:rowOff>
        </xdr:to>
        <xdr:sp macro="" textlink="">
          <xdr:nvSpPr>
            <xdr:cNvPr id="16402" name="ComboBox17" hidden="1">
              <a:extLst>
                <a:ext uri="{63B3BB69-23CF-44E3-9099-C40C66FF867C}">
                  <a14:compatExt spid="_x0000_s164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22</xdr:row>
          <xdr:rowOff>57150</xdr:rowOff>
        </xdr:from>
        <xdr:to>
          <xdr:col>3</xdr:col>
          <xdr:colOff>2638425</xdr:colOff>
          <xdr:row>22</xdr:row>
          <xdr:rowOff>400050</xdr:rowOff>
        </xdr:to>
        <xdr:sp macro="" textlink="">
          <xdr:nvSpPr>
            <xdr:cNvPr id="16403" name="ComboBox18" hidden="1">
              <a:extLst>
                <a:ext uri="{63B3BB69-23CF-44E3-9099-C40C66FF867C}">
                  <a14:compatExt spid="_x0000_s164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23</xdr:row>
          <xdr:rowOff>57150</xdr:rowOff>
        </xdr:from>
        <xdr:to>
          <xdr:col>3</xdr:col>
          <xdr:colOff>2638425</xdr:colOff>
          <xdr:row>23</xdr:row>
          <xdr:rowOff>400050</xdr:rowOff>
        </xdr:to>
        <xdr:sp macro="" textlink="">
          <xdr:nvSpPr>
            <xdr:cNvPr id="16404" name="ComboBox19" hidden="1">
              <a:extLst>
                <a:ext uri="{63B3BB69-23CF-44E3-9099-C40C66FF867C}">
                  <a14:compatExt spid="_x0000_s164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24</xdr:row>
          <xdr:rowOff>57150</xdr:rowOff>
        </xdr:from>
        <xdr:to>
          <xdr:col>3</xdr:col>
          <xdr:colOff>2638425</xdr:colOff>
          <xdr:row>24</xdr:row>
          <xdr:rowOff>400050</xdr:rowOff>
        </xdr:to>
        <xdr:sp macro="" textlink="">
          <xdr:nvSpPr>
            <xdr:cNvPr id="16405" name="ComboBox20" hidden="1">
              <a:extLst>
                <a:ext uri="{63B3BB69-23CF-44E3-9099-C40C66FF867C}">
                  <a14:compatExt spid="_x0000_s164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25</xdr:row>
          <xdr:rowOff>57150</xdr:rowOff>
        </xdr:from>
        <xdr:to>
          <xdr:col>3</xdr:col>
          <xdr:colOff>2638425</xdr:colOff>
          <xdr:row>25</xdr:row>
          <xdr:rowOff>400050</xdr:rowOff>
        </xdr:to>
        <xdr:sp macro="" textlink="">
          <xdr:nvSpPr>
            <xdr:cNvPr id="16406" name="ComboBox21" hidden="1">
              <a:extLst>
                <a:ext uri="{63B3BB69-23CF-44E3-9099-C40C66FF867C}">
                  <a14:compatExt spid="_x0000_s164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26</xdr:row>
          <xdr:rowOff>57150</xdr:rowOff>
        </xdr:from>
        <xdr:to>
          <xdr:col>3</xdr:col>
          <xdr:colOff>2638425</xdr:colOff>
          <xdr:row>26</xdr:row>
          <xdr:rowOff>400050</xdr:rowOff>
        </xdr:to>
        <xdr:sp macro="" textlink="">
          <xdr:nvSpPr>
            <xdr:cNvPr id="16407" name="ComboBox22" hidden="1">
              <a:extLst>
                <a:ext uri="{63B3BB69-23CF-44E3-9099-C40C66FF867C}">
                  <a14:compatExt spid="_x0000_s164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27</xdr:row>
          <xdr:rowOff>57150</xdr:rowOff>
        </xdr:from>
        <xdr:to>
          <xdr:col>3</xdr:col>
          <xdr:colOff>2638425</xdr:colOff>
          <xdr:row>27</xdr:row>
          <xdr:rowOff>400050</xdr:rowOff>
        </xdr:to>
        <xdr:sp macro="" textlink="">
          <xdr:nvSpPr>
            <xdr:cNvPr id="16408" name="ComboBox23" hidden="1">
              <a:extLst>
                <a:ext uri="{63B3BB69-23CF-44E3-9099-C40C66FF867C}">
                  <a14:compatExt spid="_x0000_s164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28</xdr:row>
          <xdr:rowOff>57150</xdr:rowOff>
        </xdr:from>
        <xdr:to>
          <xdr:col>3</xdr:col>
          <xdr:colOff>2638425</xdr:colOff>
          <xdr:row>28</xdr:row>
          <xdr:rowOff>400050</xdr:rowOff>
        </xdr:to>
        <xdr:sp macro="" textlink="">
          <xdr:nvSpPr>
            <xdr:cNvPr id="16409" name="ComboBox24" hidden="1">
              <a:extLst>
                <a:ext uri="{63B3BB69-23CF-44E3-9099-C40C66FF867C}">
                  <a14:compatExt spid="_x0000_s164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29</xdr:row>
          <xdr:rowOff>57150</xdr:rowOff>
        </xdr:from>
        <xdr:to>
          <xdr:col>3</xdr:col>
          <xdr:colOff>2638425</xdr:colOff>
          <xdr:row>29</xdr:row>
          <xdr:rowOff>400050</xdr:rowOff>
        </xdr:to>
        <xdr:sp macro="" textlink="">
          <xdr:nvSpPr>
            <xdr:cNvPr id="16410" name="ComboBox25" hidden="1">
              <a:extLst>
                <a:ext uri="{63B3BB69-23CF-44E3-9099-C40C66FF867C}">
                  <a14:compatExt spid="_x0000_s164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30</xdr:row>
          <xdr:rowOff>57150</xdr:rowOff>
        </xdr:from>
        <xdr:to>
          <xdr:col>3</xdr:col>
          <xdr:colOff>2638425</xdr:colOff>
          <xdr:row>30</xdr:row>
          <xdr:rowOff>400050</xdr:rowOff>
        </xdr:to>
        <xdr:sp macro="" textlink="">
          <xdr:nvSpPr>
            <xdr:cNvPr id="16411" name="ComboBox26" hidden="1">
              <a:extLst>
                <a:ext uri="{63B3BB69-23CF-44E3-9099-C40C66FF867C}">
                  <a14:compatExt spid="_x0000_s164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31</xdr:row>
          <xdr:rowOff>57150</xdr:rowOff>
        </xdr:from>
        <xdr:to>
          <xdr:col>3</xdr:col>
          <xdr:colOff>2638425</xdr:colOff>
          <xdr:row>31</xdr:row>
          <xdr:rowOff>400050</xdr:rowOff>
        </xdr:to>
        <xdr:sp macro="" textlink="">
          <xdr:nvSpPr>
            <xdr:cNvPr id="16412" name="ComboBox27" hidden="1">
              <a:extLst>
                <a:ext uri="{63B3BB69-23CF-44E3-9099-C40C66FF867C}">
                  <a14:compatExt spid="_x0000_s164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32</xdr:row>
          <xdr:rowOff>57150</xdr:rowOff>
        </xdr:from>
        <xdr:to>
          <xdr:col>3</xdr:col>
          <xdr:colOff>2638425</xdr:colOff>
          <xdr:row>32</xdr:row>
          <xdr:rowOff>400050</xdr:rowOff>
        </xdr:to>
        <xdr:sp macro="" textlink="">
          <xdr:nvSpPr>
            <xdr:cNvPr id="16413" name="ComboBox28" hidden="1">
              <a:extLst>
                <a:ext uri="{63B3BB69-23CF-44E3-9099-C40C66FF867C}">
                  <a14:compatExt spid="_x0000_s164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33</xdr:row>
          <xdr:rowOff>57150</xdr:rowOff>
        </xdr:from>
        <xdr:to>
          <xdr:col>3</xdr:col>
          <xdr:colOff>2638425</xdr:colOff>
          <xdr:row>33</xdr:row>
          <xdr:rowOff>400050</xdr:rowOff>
        </xdr:to>
        <xdr:sp macro="" textlink="">
          <xdr:nvSpPr>
            <xdr:cNvPr id="16414" name="ComboBox29" hidden="1">
              <a:extLst>
                <a:ext uri="{63B3BB69-23CF-44E3-9099-C40C66FF867C}">
                  <a14:compatExt spid="_x0000_s164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34</xdr:row>
          <xdr:rowOff>57150</xdr:rowOff>
        </xdr:from>
        <xdr:to>
          <xdr:col>3</xdr:col>
          <xdr:colOff>2638425</xdr:colOff>
          <xdr:row>34</xdr:row>
          <xdr:rowOff>400050</xdr:rowOff>
        </xdr:to>
        <xdr:sp macro="" textlink="">
          <xdr:nvSpPr>
            <xdr:cNvPr id="16415" name="ComboBox30" hidden="1">
              <a:extLst>
                <a:ext uri="{63B3BB69-23CF-44E3-9099-C40C66FF867C}">
                  <a14:compatExt spid="_x0000_s164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35</xdr:row>
          <xdr:rowOff>57150</xdr:rowOff>
        </xdr:from>
        <xdr:to>
          <xdr:col>3</xdr:col>
          <xdr:colOff>2638425</xdr:colOff>
          <xdr:row>35</xdr:row>
          <xdr:rowOff>400050</xdr:rowOff>
        </xdr:to>
        <xdr:sp macro="" textlink="">
          <xdr:nvSpPr>
            <xdr:cNvPr id="16416" name="ComboBox31" hidden="1">
              <a:extLst>
                <a:ext uri="{63B3BB69-23CF-44E3-9099-C40C66FF867C}">
                  <a14:compatExt spid="_x0000_s164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36</xdr:row>
          <xdr:rowOff>57150</xdr:rowOff>
        </xdr:from>
        <xdr:to>
          <xdr:col>3</xdr:col>
          <xdr:colOff>2638425</xdr:colOff>
          <xdr:row>36</xdr:row>
          <xdr:rowOff>400050</xdr:rowOff>
        </xdr:to>
        <xdr:sp macro="" textlink="">
          <xdr:nvSpPr>
            <xdr:cNvPr id="16417" name="ComboBox32" hidden="1">
              <a:extLst>
                <a:ext uri="{63B3BB69-23CF-44E3-9099-C40C66FF867C}">
                  <a14:compatExt spid="_x0000_s164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37</xdr:row>
          <xdr:rowOff>57150</xdr:rowOff>
        </xdr:from>
        <xdr:to>
          <xdr:col>3</xdr:col>
          <xdr:colOff>2638425</xdr:colOff>
          <xdr:row>37</xdr:row>
          <xdr:rowOff>400050</xdr:rowOff>
        </xdr:to>
        <xdr:sp macro="" textlink="">
          <xdr:nvSpPr>
            <xdr:cNvPr id="16418" name="ComboBox33" hidden="1">
              <a:extLst>
                <a:ext uri="{63B3BB69-23CF-44E3-9099-C40C66FF867C}">
                  <a14:compatExt spid="_x0000_s164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38</xdr:row>
          <xdr:rowOff>57150</xdr:rowOff>
        </xdr:from>
        <xdr:to>
          <xdr:col>3</xdr:col>
          <xdr:colOff>2638425</xdr:colOff>
          <xdr:row>38</xdr:row>
          <xdr:rowOff>400050</xdr:rowOff>
        </xdr:to>
        <xdr:sp macro="" textlink="">
          <xdr:nvSpPr>
            <xdr:cNvPr id="16419" name="ComboBox34" hidden="1">
              <a:extLst>
                <a:ext uri="{63B3BB69-23CF-44E3-9099-C40C66FF867C}">
                  <a14:compatExt spid="_x0000_s164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39</xdr:row>
          <xdr:rowOff>57150</xdr:rowOff>
        </xdr:from>
        <xdr:to>
          <xdr:col>3</xdr:col>
          <xdr:colOff>2638425</xdr:colOff>
          <xdr:row>39</xdr:row>
          <xdr:rowOff>400050</xdr:rowOff>
        </xdr:to>
        <xdr:sp macro="" textlink="">
          <xdr:nvSpPr>
            <xdr:cNvPr id="16420" name="ComboBox35" hidden="1">
              <a:extLst>
                <a:ext uri="{63B3BB69-23CF-44E3-9099-C40C66FF867C}">
                  <a14:compatExt spid="_x0000_s164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40</xdr:row>
          <xdr:rowOff>57150</xdr:rowOff>
        </xdr:from>
        <xdr:to>
          <xdr:col>3</xdr:col>
          <xdr:colOff>2638425</xdr:colOff>
          <xdr:row>40</xdr:row>
          <xdr:rowOff>400050</xdr:rowOff>
        </xdr:to>
        <xdr:sp macro="" textlink="">
          <xdr:nvSpPr>
            <xdr:cNvPr id="16421" name="ComboBox36" hidden="1">
              <a:extLst>
                <a:ext uri="{63B3BB69-23CF-44E3-9099-C40C66FF867C}">
                  <a14:compatExt spid="_x0000_s164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41</xdr:row>
          <xdr:rowOff>57150</xdr:rowOff>
        </xdr:from>
        <xdr:to>
          <xdr:col>3</xdr:col>
          <xdr:colOff>2638425</xdr:colOff>
          <xdr:row>41</xdr:row>
          <xdr:rowOff>400050</xdr:rowOff>
        </xdr:to>
        <xdr:sp macro="" textlink="">
          <xdr:nvSpPr>
            <xdr:cNvPr id="16422" name="ComboBox37" hidden="1">
              <a:extLst>
                <a:ext uri="{63B3BB69-23CF-44E3-9099-C40C66FF867C}">
                  <a14:compatExt spid="_x0000_s164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42</xdr:row>
          <xdr:rowOff>57150</xdr:rowOff>
        </xdr:from>
        <xdr:to>
          <xdr:col>3</xdr:col>
          <xdr:colOff>2638425</xdr:colOff>
          <xdr:row>42</xdr:row>
          <xdr:rowOff>400050</xdr:rowOff>
        </xdr:to>
        <xdr:sp macro="" textlink="">
          <xdr:nvSpPr>
            <xdr:cNvPr id="16423" name="ComboBox38" hidden="1">
              <a:extLst>
                <a:ext uri="{63B3BB69-23CF-44E3-9099-C40C66FF867C}">
                  <a14:compatExt spid="_x0000_s164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43</xdr:row>
          <xdr:rowOff>57150</xdr:rowOff>
        </xdr:from>
        <xdr:to>
          <xdr:col>3</xdr:col>
          <xdr:colOff>2638425</xdr:colOff>
          <xdr:row>43</xdr:row>
          <xdr:rowOff>400050</xdr:rowOff>
        </xdr:to>
        <xdr:sp macro="" textlink="">
          <xdr:nvSpPr>
            <xdr:cNvPr id="16424" name="ComboBox39" hidden="1">
              <a:extLst>
                <a:ext uri="{63B3BB69-23CF-44E3-9099-C40C66FF867C}">
                  <a14:compatExt spid="_x0000_s164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44</xdr:row>
          <xdr:rowOff>57150</xdr:rowOff>
        </xdr:from>
        <xdr:to>
          <xdr:col>3</xdr:col>
          <xdr:colOff>2638425</xdr:colOff>
          <xdr:row>44</xdr:row>
          <xdr:rowOff>400050</xdr:rowOff>
        </xdr:to>
        <xdr:sp macro="" textlink="">
          <xdr:nvSpPr>
            <xdr:cNvPr id="16425" name="ComboBox40" hidden="1">
              <a:extLst>
                <a:ext uri="{63B3BB69-23CF-44E3-9099-C40C66FF867C}">
                  <a14:compatExt spid="_x0000_s164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45</xdr:row>
          <xdr:rowOff>57150</xdr:rowOff>
        </xdr:from>
        <xdr:to>
          <xdr:col>3</xdr:col>
          <xdr:colOff>2638425</xdr:colOff>
          <xdr:row>45</xdr:row>
          <xdr:rowOff>400050</xdr:rowOff>
        </xdr:to>
        <xdr:sp macro="" textlink="">
          <xdr:nvSpPr>
            <xdr:cNvPr id="16426" name="ComboBox41" hidden="1">
              <a:extLst>
                <a:ext uri="{63B3BB69-23CF-44E3-9099-C40C66FF867C}">
                  <a14:compatExt spid="_x0000_s164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46</xdr:row>
          <xdr:rowOff>57150</xdr:rowOff>
        </xdr:from>
        <xdr:to>
          <xdr:col>3</xdr:col>
          <xdr:colOff>2638425</xdr:colOff>
          <xdr:row>46</xdr:row>
          <xdr:rowOff>400050</xdr:rowOff>
        </xdr:to>
        <xdr:sp macro="" textlink="">
          <xdr:nvSpPr>
            <xdr:cNvPr id="16427" name="ComboBox42" hidden="1">
              <a:extLst>
                <a:ext uri="{63B3BB69-23CF-44E3-9099-C40C66FF867C}">
                  <a14:compatExt spid="_x0000_s164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47</xdr:row>
          <xdr:rowOff>57150</xdr:rowOff>
        </xdr:from>
        <xdr:to>
          <xdr:col>3</xdr:col>
          <xdr:colOff>2638425</xdr:colOff>
          <xdr:row>47</xdr:row>
          <xdr:rowOff>400050</xdr:rowOff>
        </xdr:to>
        <xdr:sp macro="" textlink="">
          <xdr:nvSpPr>
            <xdr:cNvPr id="16428" name="ComboBox43" hidden="1">
              <a:extLst>
                <a:ext uri="{63B3BB69-23CF-44E3-9099-C40C66FF867C}">
                  <a14:compatExt spid="_x0000_s164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48</xdr:row>
          <xdr:rowOff>57150</xdr:rowOff>
        </xdr:from>
        <xdr:to>
          <xdr:col>3</xdr:col>
          <xdr:colOff>2638425</xdr:colOff>
          <xdr:row>48</xdr:row>
          <xdr:rowOff>400050</xdr:rowOff>
        </xdr:to>
        <xdr:sp macro="" textlink="">
          <xdr:nvSpPr>
            <xdr:cNvPr id="16429" name="ComboBox44" hidden="1">
              <a:extLst>
                <a:ext uri="{63B3BB69-23CF-44E3-9099-C40C66FF867C}">
                  <a14:compatExt spid="_x0000_s164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49</xdr:row>
          <xdr:rowOff>57150</xdr:rowOff>
        </xdr:from>
        <xdr:to>
          <xdr:col>3</xdr:col>
          <xdr:colOff>2638425</xdr:colOff>
          <xdr:row>49</xdr:row>
          <xdr:rowOff>400050</xdr:rowOff>
        </xdr:to>
        <xdr:sp macro="" textlink="">
          <xdr:nvSpPr>
            <xdr:cNvPr id="16430" name="ComboBox45" hidden="1">
              <a:extLst>
                <a:ext uri="{63B3BB69-23CF-44E3-9099-C40C66FF867C}">
                  <a14:compatExt spid="_x0000_s164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50</xdr:row>
          <xdr:rowOff>57150</xdr:rowOff>
        </xdr:from>
        <xdr:to>
          <xdr:col>3</xdr:col>
          <xdr:colOff>2638425</xdr:colOff>
          <xdr:row>50</xdr:row>
          <xdr:rowOff>400050</xdr:rowOff>
        </xdr:to>
        <xdr:sp macro="" textlink="">
          <xdr:nvSpPr>
            <xdr:cNvPr id="16431" name="ComboBox46" hidden="1">
              <a:extLst>
                <a:ext uri="{63B3BB69-23CF-44E3-9099-C40C66FF867C}">
                  <a14:compatExt spid="_x0000_s164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51</xdr:row>
          <xdr:rowOff>57150</xdr:rowOff>
        </xdr:from>
        <xdr:to>
          <xdr:col>3</xdr:col>
          <xdr:colOff>2638425</xdr:colOff>
          <xdr:row>51</xdr:row>
          <xdr:rowOff>400050</xdr:rowOff>
        </xdr:to>
        <xdr:sp macro="" textlink="">
          <xdr:nvSpPr>
            <xdr:cNvPr id="16432" name="ComboBox47" hidden="1">
              <a:extLst>
                <a:ext uri="{63B3BB69-23CF-44E3-9099-C40C66FF867C}">
                  <a14:compatExt spid="_x0000_s164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52</xdr:row>
          <xdr:rowOff>57150</xdr:rowOff>
        </xdr:from>
        <xdr:to>
          <xdr:col>3</xdr:col>
          <xdr:colOff>2638425</xdr:colOff>
          <xdr:row>52</xdr:row>
          <xdr:rowOff>400050</xdr:rowOff>
        </xdr:to>
        <xdr:sp macro="" textlink="">
          <xdr:nvSpPr>
            <xdr:cNvPr id="16433" name="ComboBox48" hidden="1">
              <a:extLst>
                <a:ext uri="{63B3BB69-23CF-44E3-9099-C40C66FF867C}">
                  <a14:compatExt spid="_x0000_s164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53</xdr:row>
          <xdr:rowOff>57150</xdr:rowOff>
        </xdr:from>
        <xdr:to>
          <xdr:col>3</xdr:col>
          <xdr:colOff>2638425</xdr:colOff>
          <xdr:row>53</xdr:row>
          <xdr:rowOff>400050</xdr:rowOff>
        </xdr:to>
        <xdr:sp macro="" textlink="">
          <xdr:nvSpPr>
            <xdr:cNvPr id="16434" name="ComboBox49" hidden="1">
              <a:extLst>
                <a:ext uri="{63B3BB69-23CF-44E3-9099-C40C66FF867C}">
                  <a14:compatExt spid="_x0000_s164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54</xdr:row>
          <xdr:rowOff>57150</xdr:rowOff>
        </xdr:from>
        <xdr:to>
          <xdr:col>3</xdr:col>
          <xdr:colOff>2638425</xdr:colOff>
          <xdr:row>54</xdr:row>
          <xdr:rowOff>400050</xdr:rowOff>
        </xdr:to>
        <xdr:sp macro="" textlink="">
          <xdr:nvSpPr>
            <xdr:cNvPr id="16435" name="ComboBox50" hidden="1">
              <a:extLst>
                <a:ext uri="{63B3BB69-23CF-44E3-9099-C40C66FF867C}">
                  <a14:compatExt spid="_x0000_s164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xdr:row>
          <xdr:rowOff>57150</xdr:rowOff>
        </xdr:from>
        <xdr:to>
          <xdr:col>4</xdr:col>
          <xdr:colOff>2638425</xdr:colOff>
          <xdr:row>5</xdr:row>
          <xdr:rowOff>400050</xdr:rowOff>
        </xdr:to>
        <xdr:sp macro="" textlink="">
          <xdr:nvSpPr>
            <xdr:cNvPr id="16437" name="ComboBox51" hidden="1">
              <a:extLst>
                <a:ext uri="{63B3BB69-23CF-44E3-9099-C40C66FF867C}">
                  <a14:compatExt spid="_x0000_s164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xdr:row>
          <xdr:rowOff>57150</xdr:rowOff>
        </xdr:from>
        <xdr:to>
          <xdr:col>4</xdr:col>
          <xdr:colOff>2638425</xdr:colOff>
          <xdr:row>6</xdr:row>
          <xdr:rowOff>400050</xdr:rowOff>
        </xdr:to>
        <xdr:sp macro="" textlink="">
          <xdr:nvSpPr>
            <xdr:cNvPr id="16438" name="ComboBox52" hidden="1">
              <a:extLst>
                <a:ext uri="{63B3BB69-23CF-44E3-9099-C40C66FF867C}">
                  <a14:compatExt spid="_x0000_s164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xdr:row>
          <xdr:rowOff>57150</xdr:rowOff>
        </xdr:from>
        <xdr:to>
          <xdr:col>4</xdr:col>
          <xdr:colOff>2638425</xdr:colOff>
          <xdr:row>7</xdr:row>
          <xdr:rowOff>400050</xdr:rowOff>
        </xdr:to>
        <xdr:sp macro="" textlink="">
          <xdr:nvSpPr>
            <xdr:cNvPr id="16439" name="ComboBox53" hidden="1">
              <a:extLst>
                <a:ext uri="{63B3BB69-23CF-44E3-9099-C40C66FF867C}">
                  <a14:compatExt spid="_x0000_s164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xdr:row>
          <xdr:rowOff>57150</xdr:rowOff>
        </xdr:from>
        <xdr:to>
          <xdr:col>4</xdr:col>
          <xdr:colOff>2638425</xdr:colOff>
          <xdr:row>8</xdr:row>
          <xdr:rowOff>400050</xdr:rowOff>
        </xdr:to>
        <xdr:sp macro="" textlink="">
          <xdr:nvSpPr>
            <xdr:cNvPr id="16440" name="ComboBox54" hidden="1">
              <a:extLst>
                <a:ext uri="{63B3BB69-23CF-44E3-9099-C40C66FF867C}">
                  <a14:compatExt spid="_x0000_s164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xdr:row>
          <xdr:rowOff>57150</xdr:rowOff>
        </xdr:from>
        <xdr:to>
          <xdr:col>4</xdr:col>
          <xdr:colOff>2638425</xdr:colOff>
          <xdr:row>9</xdr:row>
          <xdr:rowOff>400050</xdr:rowOff>
        </xdr:to>
        <xdr:sp macro="" textlink="">
          <xdr:nvSpPr>
            <xdr:cNvPr id="16441" name="ComboBox55" hidden="1">
              <a:extLst>
                <a:ext uri="{63B3BB69-23CF-44E3-9099-C40C66FF867C}">
                  <a14:compatExt spid="_x0000_s164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xdr:row>
          <xdr:rowOff>57150</xdr:rowOff>
        </xdr:from>
        <xdr:to>
          <xdr:col>4</xdr:col>
          <xdr:colOff>2638425</xdr:colOff>
          <xdr:row>10</xdr:row>
          <xdr:rowOff>400050</xdr:rowOff>
        </xdr:to>
        <xdr:sp macro="" textlink="">
          <xdr:nvSpPr>
            <xdr:cNvPr id="16442" name="ComboBox56" hidden="1">
              <a:extLst>
                <a:ext uri="{63B3BB69-23CF-44E3-9099-C40C66FF867C}">
                  <a14:compatExt spid="_x0000_s164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xdr:row>
          <xdr:rowOff>57150</xdr:rowOff>
        </xdr:from>
        <xdr:to>
          <xdr:col>4</xdr:col>
          <xdr:colOff>2638425</xdr:colOff>
          <xdr:row>11</xdr:row>
          <xdr:rowOff>400050</xdr:rowOff>
        </xdr:to>
        <xdr:sp macro="" textlink="">
          <xdr:nvSpPr>
            <xdr:cNvPr id="16443" name="ComboBox57" hidden="1">
              <a:extLst>
                <a:ext uri="{63B3BB69-23CF-44E3-9099-C40C66FF867C}">
                  <a14:compatExt spid="_x0000_s164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xdr:row>
          <xdr:rowOff>57150</xdr:rowOff>
        </xdr:from>
        <xdr:to>
          <xdr:col>4</xdr:col>
          <xdr:colOff>2638425</xdr:colOff>
          <xdr:row>12</xdr:row>
          <xdr:rowOff>400050</xdr:rowOff>
        </xdr:to>
        <xdr:sp macro="" textlink="">
          <xdr:nvSpPr>
            <xdr:cNvPr id="16444" name="ComboBox58" hidden="1">
              <a:extLst>
                <a:ext uri="{63B3BB69-23CF-44E3-9099-C40C66FF867C}">
                  <a14:compatExt spid="_x0000_s164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xdr:row>
          <xdr:rowOff>57150</xdr:rowOff>
        </xdr:from>
        <xdr:to>
          <xdr:col>4</xdr:col>
          <xdr:colOff>2638425</xdr:colOff>
          <xdr:row>13</xdr:row>
          <xdr:rowOff>400050</xdr:rowOff>
        </xdr:to>
        <xdr:sp macro="" textlink="">
          <xdr:nvSpPr>
            <xdr:cNvPr id="16445" name="ComboBox59" hidden="1">
              <a:extLst>
                <a:ext uri="{63B3BB69-23CF-44E3-9099-C40C66FF867C}">
                  <a14:compatExt spid="_x0000_s164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xdr:row>
          <xdr:rowOff>57150</xdr:rowOff>
        </xdr:from>
        <xdr:to>
          <xdr:col>4</xdr:col>
          <xdr:colOff>2638425</xdr:colOff>
          <xdr:row>14</xdr:row>
          <xdr:rowOff>400050</xdr:rowOff>
        </xdr:to>
        <xdr:sp macro="" textlink="">
          <xdr:nvSpPr>
            <xdr:cNvPr id="16446" name="ComboBox60" hidden="1">
              <a:extLst>
                <a:ext uri="{63B3BB69-23CF-44E3-9099-C40C66FF867C}">
                  <a14:compatExt spid="_x0000_s164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xdr:row>
          <xdr:rowOff>57150</xdr:rowOff>
        </xdr:from>
        <xdr:to>
          <xdr:col>4</xdr:col>
          <xdr:colOff>2638425</xdr:colOff>
          <xdr:row>15</xdr:row>
          <xdr:rowOff>400050</xdr:rowOff>
        </xdr:to>
        <xdr:sp macro="" textlink="">
          <xdr:nvSpPr>
            <xdr:cNvPr id="16447" name="ComboBox61" hidden="1">
              <a:extLst>
                <a:ext uri="{63B3BB69-23CF-44E3-9099-C40C66FF867C}">
                  <a14:compatExt spid="_x0000_s164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xdr:row>
          <xdr:rowOff>57150</xdr:rowOff>
        </xdr:from>
        <xdr:to>
          <xdr:col>4</xdr:col>
          <xdr:colOff>2638425</xdr:colOff>
          <xdr:row>16</xdr:row>
          <xdr:rowOff>400050</xdr:rowOff>
        </xdr:to>
        <xdr:sp macro="" textlink="">
          <xdr:nvSpPr>
            <xdr:cNvPr id="16448" name="ComboBox62" hidden="1">
              <a:extLst>
                <a:ext uri="{63B3BB69-23CF-44E3-9099-C40C66FF867C}">
                  <a14:compatExt spid="_x0000_s164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xdr:row>
          <xdr:rowOff>57150</xdr:rowOff>
        </xdr:from>
        <xdr:to>
          <xdr:col>4</xdr:col>
          <xdr:colOff>2638425</xdr:colOff>
          <xdr:row>17</xdr:row>
          <xdr:rowOff>400050</xdr:rowOff>
        </xdr:to>
        <xdr:sp macro="" textlink="">
          <xdr:nvSpPr>
            <xdr:cNvPr id="16449" name="ComboBox63" hidden="1">
              <a:extLst>
                <a:ext uri="{63B3BB69-23CF-44E3-9099-C40C66FF867C}">
                  <a14:compatExt spid="_x0000_s164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18</xdr:row>
          <xdr:rowOff>57150</xdr:rowOff>
        </xdr:from>
        <xdr:to>
          <xdr:col>4</xdr:col>
          <xdr:colOff>2638425</xdr:colOff>
          <xdr:row>18</xdr:row>
          <xdr:rowOff>400050</xdr:rowOff>
        </xdr:to>
        <xdr:sp macro="" textlink="">
          <xdr:nvSpPr>
            <xdr:cNvPr id="16450" name="ComboBox64" hidden="1">
              <a:extLst>
                <a:ext uri="{63B3BB69-23CF-44E3-9099-C40C66FF867C}">
                  <a14:compatExt spid="_x0000_s164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xdr:row>
          <xdr:rowOff>57150</xdr:rowOff>
        </xdr:from>
        <xdr:to>
          <xdr:col>4</xdr:col>
          <xdr:colOff>2638425</xdr:colOff>
          <xdr:row>19</xdr:row>
          <xdr:rowOff>400050</xdr:rowOff>
        </xdr:to>
        <xdr:sp macro="" textlink="">
          <xdr:nvSpPr>
            <xdr:cNvPr id="16451" name="ComboBox65" hidden="1">
              <a:extLst>
                <a:ext uri="{63B3BB69-23CF-44E3-9099-C40C66FF867C}">
                  <a14:compatExt spid="_x0000_s164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20</xdr:row>
          <xdr:rowOff>57150</xdr:rowOff>
        </xdr:from>
        <xdr:to>
          <xdr:col>4</xdr:col>
          <xdr:colOff>2638425</xdr:colOff>
          <xdr:row>20</xdr:row>
          <xdr:rowOff>400050</xdr:rowOff>
        </xdr:to>
        <xdr:sp macro="" textlink="">
          <xdr:nvSpPr>
            <xdr:cNvPr id="16452" name="ComboBox66" hidden="1">
              <a:extLst>
                <a:ext uri="{63B3BB69-23CF-44E3-9099-C40C66FF867C}">
                  <a14:compatExt spid="_x0000_s164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xdr:row>
          <xdr:rowOff>57150</xdr:rowOff>
        </xdr:from>
        <xdr:to>
          <xdr:col>4</xdr:col>
          <xdr:colOff>2638425</xdr:colOff>
          <xdr:row>21</xdr:row>
          <xdr:rowOff>400050</xdr:rowOff>
        </xdr:to>
        <xdr:sp macro="" textlink="">
          <xdr:nvSpPr>
            <xdr:cNvPr id="16453" name="ComboBox67" hidden="1">
              <a:extLst>
                <a:ext uri="{63B3BB69-23CF-44E3-9099-C40C66FF867C}">
                  <a14:compatExt spid="_x0000_s164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22</xdr:row>
          <xdr:rowOff>57150</xdr:rowOff>
        </xdr:from>
        <xdr:to>
          <xdr:col>4</xdr:col>
          <xdr:colOff>2638425</xdr:colOff>
          <xdr:row>22</xdr:row>
          <xdr:rowOff>400050</xdr:rowOff>
        </xdr:to>
        <xdr:sp macro="" textlink="">
          <xdr:nvSpPr>
            <xdr:cNvPr id="16454" name="ComboBox68" hidden="1">
              <a:extLst>
                <a:ext uri="{63B3BB69-23CF-44E3-9099-C40C66FF867C}">
                  <a14:compatExt spid="_x0000_s164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23</xdr:row>
          <xdr:rowOff>57150</xdr:rowOff>
        </xdr:from>
        <xdr:to>
          <xdr:col>4</xdr:col>
          <xdr:colOff>2638425</xdr:colOff>
          <xdr:row>23</xdr:row>
          <xdr:rowOff>400050</xdr:rowOff>
        </xdr:to>
        <xdr:sp macro="" textlink="">
          <xdr:nvSpPr>
            <xdr:cNvPr id="16455" name="ComboBox69" hidden="1">
              <a:extLst>
                <a:ext uri="{63B3BB69-23CF-44E3-9099-C40C66FF867C}">
                  <a14:compatExt spid="_x0000_s164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24</xdr:row>
          <xdr:rowOff>57150</xdr:rowOff>
        </xdr:from>
        <xdr:to>
          <xdr:col>4</xdr:col>
          <xdr:colOff>2638425</xdr:colOff>
          <xdr:row>24</xdr:row>
          <xdr:rowOff>400050</xdr:rowOff>
        </xdr:to>
        <xdr:sp macro="" textlink="">
          <xdr:nvSpPr>
            <xdr:cNvPr id="16456" name="ComboBox70" hidden="1">
              <a:extLst>
                <a:ext uri="{63B3BB69-23CF-44E3-9099-C40C66FF867C}">
                  <a14:compatExt spid="_x0000_s164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25</xdr:row>
          <xdr:rowOff>57150</xdr:rowOff>
        </xdr:from>
        <xdr:to>
          <xdr:col>4</xdr:col>
          <xdr:colOff>2638425</xdr:colOff>
          <xdr:row>25</xdr:row>
          <xdr:rowOff>400050</xdr:rowOff>
        </xdr:to>
        <xdr:sp macro="" textlink="">
          <xdr:nvSpPr>
            <xdr:cNvPr id="16457" name="ComboBox71" hidden="1">
              <a:extLst>
                <a:ext uri="{63B3BB69-23CF-44E3-9099-C40C66FF867C}">
                  <a14:compatExt spid="_x0000_s164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26</xdr:row>
          <xdr:rowOff>57150</xdr:rowOff>
        </xdr:from>
        <xdr:to>
          <xdr:col>4</xdr:col>
          <xdr:colOff>2638425</xdr:colOff>
          <xdr:row>26</xdr:row>
          <xdr:rowOff>400050</xdr:rowOff>
        </xdr:to>
        <xdr:sp macro="" textlink="">
          <xdr:nvSpPr>
            <xdr:cNvPr id="16458" name="ComboBox72" hidden="1">
              <a:extLst>
                <a:ext uri="{63B3BB69-23CF-44E3-9099-C40C66FF867C}">
                  <a14:compatExt spid="_x0000_s164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27</xdr:row>
          <xdr:rowOff>57150</xdr:rowOff>
        </xdr:from>
        <xdr:to>
          <xdr:col>4</xdr:col>
          <xdr:colOff>2638425</xdr:colOff>
          <xdr:row>27</xdr:row>
          <xdr:rowOff>400050</xdr:rowOff>
        </xdr:to>
        <xdr:sp macro="" textlink="">
          <xdr:nvSpPr>
            <xdr:cNvPr id="16459" name="ComboBox73" hidden="1">
              <a:extLst>
                <a:ext uri="{63B3BB69-23CF-44E3-9099-C40C66FF867C}">
                  <a14:compatExt spid="_x0000_s164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28</xdr:row>
          <xdr:rowOff>57150</xdr:rowOff>
        </xdr:from>
        <xdr:to>
          <xdr:col>4</xdr:col>
          <xdr:colOff>2638425</xdr:colOff>
          <xdr:row>28</xdr:row>
          <xdr:rowOff>400050</xdr:rowOff>
        </xdr:to>
        <xdr:sp macro="" textlink="">
          <xdr:nvSpPr>
            <xdr:cNvPr id="16460" name="ComboBox74" hidden="1">
              <a:extLst>
                <a:ext uri="{63B3BB69-23CF-44E3-9099-C40C66FF867C}">
                  <a14:compatExt spid="_x0000_s164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29</xdr:row>
          <xdr:rowOff>57150</xdr:rowOff>
        </xdr:from>
        <xdr:to>
          <xdr:col>4</xdr:col>
          <xdr:colOff>2638425</xdr:colOff>
          <xdr:row>29</xdr:row>
          <xdr:rowOff>400050</xdr:rowOff>
        </xdr:to>
        <xdr:sp macro="" textlink="">
          <xdr:nvSpPr>
            <xdr:cNvPr id="16461" name="ComboBox75" hidden="1">
              <a:extLst>
                <a:ext uri="{63B3BB69-23CF-44E3-9099-C40C66FF867C}">
                  <a14:compatExt spid="_x0000_s164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30</xdr:row>
          <xdr:rowOff>57150</xdr:rowOff>
        </xdr:from>
        <xdr:to>
          <xdr:col>4</xdr:col>
          <xdr:colOff>2638425</xdr:colOff>
          <xdr:row>30</xdr:row>
          <xdr:rowOff>400050</xdr:rowOff>
        </xdr:to>
        <xdr:sp macro="" textlink="">
          <xdr:nvSpPr>
            <xdr:cNvPr id="16462" name="ComboBox76" hidden="1">
              <a:extLst>
                <a:ext uri="{63B3BB69-23CF-44E3-9099-C40C66FF867C}">
                  <a14:compatExt spid="_x0000_s164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31</xdr:row>
          <xdr:rowOff>57150</xdr:rowOff>
        </xdr:from>
        <xdr:to>
          <xdr:col>4</xdr:col>
          <xdr:colOff>2638425</xdr:colOff>
          <xdr:row>31</xdr:row>
          <xdr:rowOff>400050</xdr:rowOff>
        </xdr:to>
        <xdr:sp macro="" textlink="">
          <xdr:nvSpPr>
            <xdr:cNvPr id="16463" name="ComboBox77" hidden="1">
              <a:extLst>
                <a:ext uri="{63B3BB69-23CF-44E3-9099-C40C66FF867C}">
                  <a14:compatExt spid="_x0000_s164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32</xdr:row>
          <xdr:rowOff>57150</xdr:rowOff>
        </xdr:from>
        <xdr:to>
          <xdr:col>4</xdr:col>
          <xdr:colOff>2638425</xdr:colOff>
          <xdr:row>32</xdr:row>
          <xdr:rowOff>400050</xdr:rowOff>
        </xdr:to>
        <xdr:sp macro="" textlink="">
          <xdr:nvSpPr>
            <xdr:cNvPr id="16464" name="ComboBox78" hidden="1">
              <a:extLst>
                <a:ext uri="{63B3BB69-23CF-44E3-9099-C40C66FF867C}">
                  <a14:compatExt spid="_x0000_s164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33</xdr:row>
          <xdr:rowOff>57150</xdr:rowOff>
        </xdr:from>
        <xdr:to>
          <xdr:col>4</xdr:col>
          <xdr:colOff>2638425</xdr:colOff>
          <xdr:row>33</xdr:row>
          <xdr:rowOff>400050</xdr:rowOff>
        </xdr:to>
        <xdr:sp macro="" textlink="">
          <xdr:nvSpPr>
            <xdr:cNvPr id="16465" name="ComboBox79" hidden="1">
              <a:extLst>
                <a:ext uri="{63B3BB69-23CF-44E3-9099-C40C66FF867C}">
                  <a14:compatExt spid="_x0000_s164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34</xdr:row>
          <xdr:rowOff>57150</xdr:rowOff>
        </xdr:from>
        <xdr:to>
          <xdr:col>4</xdr:col>
          <xdr:colOff>2638425</xdr:colOff>
          <xdr:row>34</xdr:row>
          <xdr:rowOff>400050</xdr:rowOff>
        </xdr:to>
        <xdr:sp macro="" textlink="">
          <xdr:nvSpPr>
            <xdr:cNvPr id="16466" name="ComboBox80" hidden="1">
              <a:extLst>
                <a:ext uri="{63B3BB69-23CF-44E3-9099-C40C66FF867C}">
                  <a14:compatExt spid="_x0000_s164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35</xdr:row>
          <xdr:rowOff>57150</xdr:rowOff>
        </xdr:from>
        <xdr:to>
          <xdr:col>4</xdr:col>
          <xdr:colOff>2638425</xdr:colOff>
          <xdr:row>35</xdr:row>
          <xdr:rowOff>400050</xdr:rowOff>
        </xdr:to>
        <xdr:sp macro="" textlink="">
          <xdr:nvSpPr>
            <xdr:cNvPr id="16467" name="ComboBox81" hidden="1">
              <a:extLst>
                <a:ext uri="{63B3BB69-23CF-44E3-9099-C40C66FF867C}">
                  <a14:compatExt spid="_x0000_s164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36</xdr:row>
          <xdr:rowOff>57150</xdr:rowOff>
        </xdr:from>
        <xdr:to>
          <xdr:col>4</xdr:col>
          <xdr:colOff>2638425</xdr:colOff>
          <xdr:row>36</xdr:row>
          <xdr:rowOff>400050</xdr:rowOff>
        </xdr:to>
        <xdr:sp macro="" textlink="">
          <xdr:nvSpPr>
            <xdr:cNvPr id="16468" name="ComboBox82" hidden="1">
              <a:extLst>
                <a:ext uri="{63B3BB69-23CF-44E3-9099-C40C66FF867C}">
                  <a14:compatExt spid="_x0000_s164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37</xdr:row>
          <xdr:rowOff>57150</xdr:rowOff>
        </xdr:from>
        <xdr:to>
          <xdr:col>4</xdr:col>
          <xdr:colOff>2638425</xdr:colOff>
          <xdr:row>37</xdr:row>
          <xdr:rowOff>400050</xdr:rowOff>
        </xdr:to>
        <xdr:sp macro="" textlink="">
          <xdr:nvSpPr>
            <xdr:cNvPr id="16469" name="ComboBox83" hidden="1">
              <a:extLst>
                <a:ext uri="{63B3BB69-23CF-44E3-9099-C40C66FF867C}">
                  <a14:compatExt spid="_x0000_s164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38</xdr:row>
          <xdr:rowOff>57150</xdr:rowOff>
        </xdr:from>
        <xdr:to>
          <xdr:col>4</xdr:col>
          <xdr:colOff>2638425</xdr:colOff>
          <xdr:row>38</xdr:row>
          <xdr:rowOff>400050</xdr:rowOff>
        </xdr:to>
        <xdr:sp macro="" textlink="">
          <xdr:nvSpPr>
            <xdr:cNvPr id="16470" name="ComboBox84" hidden="1">
              <a:extLst>
                <a:ext uri="{63B3BB69-23CF-44E3-9099-C40C66FF867C}">
                  <a14:compatExt spid="_x0000_s164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39</xdr:row>
          <xdr:rowOff>57150</xdr:rowOff>
        </xdr:from>
        <xdr:to>
          <xdr:col>4</xdr:col>
          <xdr:colOff>2638425</xdr:colOff>
          <xdr:row>39</xdr:row>
          <xdr:rowOff>400050</xdr:rowOff>
        </xdr:to>
        <xdr:sp macro="" textlink="">
          <xdr:nvSpPr>
            <xdr:cNvPr id="16471" name="ComboBox85" hidden="1">
              <a:extLst>
                <a:ext uri="{63B3BB69-23CF-44E3-9099-C40C66FF867C}">
                  <a14:compatExt spid="_x0000_s164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40</xdr:row>
          <xdr:rowOff>57150</xdr:rowOff>
        </xdr:from>
        <xdr:to>
          <xdr:col>4</xdr:col>
          <xdr:colOff>2638425</xdr:colOff>
          <xdr:row>40</xdr:row>
          <xdr:rowOff>400050</xdr:rowOff>
        </xdr:to>
        <xdr:sp macro="" textlink="">
          <xdr:nvSpPr>
            <xdr:cNvPr id="16472" name="ComboBox86" hidden="1">
              <a:extLst>
                <a:ext uri="{63B3BB69-23CF-44E3-9099-C40C66FF867C}">
                  <a14:compatExt spid="_x0000_s164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41</xdr:row>
          <xdr:rowOff>57150</xdr:rowOff>
        </xdr:from>
        <xdr:to>
          <xdr:col>4</xdr:col>
          <xdr:colOff>2638425</xdr:colOff>
          <xdr:row>41</xdr:row>
          <xdr:rowOff>400050</xdr:rowOff>
        </xdr:to>
        <xdr:sp macro="" textlink="">
          <xdr:nvSpPr>
            <xdr:cNvPr id="16473" name="ComboBox87" hidden="1">
              <a:extLst>
                <a:ext uri="{63B3BB69-23CF-44E3-9099-C40C66FF867C}">
                  <a14:compatExt spid="_x0000_s164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42</xdr:row>
          <xdr:rowOff>57150</xdr:rowOff>
        </xdr:from>
        <xdr:to>
          <xdr:col>4</xdr:col>
          <xdr:colOff>2638425</xdr:colOff>
          <xdr:row>42</xdr:row>
          <xdr:rowOff>400050</xdr:rowOff>
        </xdr:to>
        <xdr:sp macro="" textlink="">
          <xdr:nvSpPr>
            <xdr:cNvPr id="16474" name="ComboBox88" hidden="1">
              <a:extLst>
                <a:ext uri="{63B3BB69-23CF-44E3-9099-C40C66FF867C}">
                  <a14:compatExt spid="_x0000_s164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43</xdr:row>
          <xdr:rowOff>57150</xdr:rowOff>
        </xdr:from>
        <xdr:to>
          <xdr:col>4</xdr:col>
          <xdr:colOff>2638425</xdr:colOff>
          <xdr:row>43</xdr:row>
          <xdr:rowOff>400050</xdr:rowOff>
        </xdr:to>
        <xdr:sp macro="" textlink="">
          <xdr:nvSpPr>
            <xdr:cNvPr id="16475" name="ComboBox89" hidden="1">
              <a:extLst>
                <a:ext uri="{63B3BB69-23CF-44E3-9099-C40C66FF867C}">
                  <a14:compatExt spid="_x0000_s164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44</xdr:row>
          <xdr:rowOff>57150</xdr:rowOff>
        </xdr:from>
        <xdr:to>
          <xdr:col>4</xdr:col>
          <xdr:colOff>2638425</xdr:colOff>
          <xdr:row>44</xdr:row>
          <xdr:rowOff>400050</xdr:rowOff>
        </xdr:to>
        <xdr:sp macro="" textlink="">
          <xdr:nvSpPr>
            <xdr:cNvPr id="16476" name="ComboBox90" hidden="1">
              <a:extLst>
                <a:ext uri="{63B3BB69-23CF-44E3-9099-C40C66FF867C}">
                  <a14:compatExt spid="_x0000_s164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45</xdr:row>
          <xdr:rowOff>57150</xdr:rowOff>
        </xdr:from>
        <xdr:to>
          <xdr:col>4</xdr:col>
          <xdr:colOff>2638425</xdr:colOff>
          <xdr:row>45</xdr:row>
          <xdr:rowOff>400050</xdr:rowOff>
        </xdr:to>
        <xdr:sp macro="" textlink="">
          <xdr:nvSpPr>
            <xdr:cNvPr id="16477" name="ComboBox91" hidden="1">
              <a:extLst>
                <a:ext uri="{63B3BB69-23CF-44E3-9099-C40C66FF867C}">
                  <a14:compatExt spid="_x0000_s164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46</xdr:row>
          <xdr:rowOff>57150</xdr:rowOff>
        </xdr:from>
        <xdr:to>
          <xdr:col>4</xdr:col>
          <xdr:colOff>2638425</xdr:colOff>
          <xdr:row>46</xdr:row>
          <xdr:rowOff>400050</xdr:rowOff>
        </xdr:to>
        <xdr:sp macro="" textlink="">
          <xdr:nvSpPr>
            <xdr:cNvPr id="16478" name="ComboBox92" hidden="1">
              <a:extLst>
                <a:ext uri="{63B3BB69-23CF-44E3-9099-C40C66FF867C}">
                  <a14:compatExt spid="_x0000_s164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47</xdr:row>
          <xdr:rowOff>57150</xdr:rowOff>
        </xdr:from>
        <xdr:to>
          <xdr:col>4</xdr:col>
          <xdr:colOff>2638425</xdr:colOff>
          <xdr:row>47</xdr:row>
          <xdr:rowOff>400050</xdr:rowOff>
        </xdr:to>
        <xdr:sp macro="" textlink="">
          <xdr:nvSpPr>
            <xdr:cNvPr id="16479" name="ComboBox93" hidden="1">
              <a:extLst>
                <a:ext uri="{63B3BB69-23CF-44E3-9099-C40C66FF867C}">
                  <a14:compatExt spid="_x0000_s164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48</xdr:row>
          <xdr:rowOff>57150</xdr:rowOff>
        </xdr:from>
        <xdr:to>
          <xdr:col>4</xdr:col>
          <xdr:colOff>2638425</xdr:colOff>
          <xdr:row>48</xdr:row>
          <xdr:rowOff>400050</xdr:rowOff>
        </xdr:to>
        <xdr:sp macro="" textlink="">
          <xdr:nvSpPr>
            <xdr:cNvPr id="16480" name="ComboBox94" hidden="1">
              <a:extLst>
                <a:ext uri="{63B3BB69-23CF-44E3-9099-C40C66FF867C}">
                  <a14:compatExt spid="_x0000_s164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49</xdr:row>
          <xdr:rowOff>57150</xdr:rowOff>
        </xdr:from>
        <xdr:to>
          <xdr:col>4</xdr:col>
          <xdr:colOff>2638425</xdr:colOff>
          <xdr:row>49</xdr:row>
          <xdr:rowOff>400050</xdr:rowOff>
        </xdr:to>
        <xdr:sp macro="" textlink="">
          <xdr:nvSpPr>
            <xdr:cNvPr id="16481" name="ComboBox95" hidden="1">
              <a:extLst>
                <a:ext uri="{63B3BB69-23CF-44E3-9099-C40C66FF867C}">
                  <a14:compatExt spid="_x0000_s164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50</xdr:row>
          <xdr:rowOff>57150</xdr:rowOff>
        </xdr:from>
        <xdr:to>
          <xdr:col>4</xdr:col>
          <xdr:colOff>2638425</xdr:colOff>
          <xdr:row>50</xdr:row>
          <xdr:rowOff>400050</xdr:rowOff>
        </xdr:to>
        <xdr:sp macro="" textlink="">
          <xdr:nvSpPr>
            <xdr:cNvPr id="16482" name="ComboBox96" hidden="1">
              <a:extLst>
                <a:ext uri="{63B3BB69-23CF-44E3-9099-C40C66FF867C}">
                  <a14:compatExt spid="_x0000_s164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51</xdr:row>
          <xdr:rowOff>57150</xdr:rowOff>
        </xdr:from>
        <xdr:to>
          <xdr:col>4</xdr:col>
          <xdr:colOff>2638425</xdr:colOff>
          <xdr:row>51</xdr:row>
          <xdr:rowOff>400050</xdr:rowOff>
        </xdr:to>
        <xdr:sp macro="" textlink="">
          <xdr:nvSpPr>
            <xdr:cNvPr id="16483" name="ComboBox97" hidden="1">
              <a:extLst>
                <a:ext uri="{63B3BB69-23CF-44E3-9099-C40C66FF867C}">
                  <a14:compatExt spid="_x0000_s164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52</xdr:row>
          <xdr:rowOff>57150</xdr:rowOff>
        </xdr:from>
        <xdr:to>
          <xdr:col>4</xdr:col>
          <xdr:colOff>2638425</xdr:colOff>
          <xdr:row>52</xdr:row>
          <xdr:rowOff>400050</xdr:rowOff>
        </xdr:to>
        <xdr:sp macro="" textlink="">
          <xdr:nvSpPr>
            <xdr:cNvPr id="16484" name="ComboBox98" hidden="1">
              <a:extLst>
                <a:ext uri="{63B3BB69-23CF-44E3-9099-C40C66FF867C}">
                  <a14:compatExt spid="_x0000_s164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53</xdr:row>
          <xdr:rowOff>57150</xdr:rowOff>
        </xdr:from>
        <xdr:to>
          <xdr:col>4</xdr:col>
          <xdr:colOff>2638425</xdr:colOff>
          <xdr:row>53</xdr:row>
          <xdr:rowOff>400050</xdr:rowOff>
        </xdr:to>
        <xdr:sp macro="" textlink="">
          <xdr:nvSpPr>
            <xdr:cNvPr id="16485" name="ComboBox99" hidden="1">
              <a:extLst>
                <a:ext uri="{63B3BB69-23CF-44E3-9099-C40C66FF867C}">
                  <a14:compatExt spid="_x0000_s164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54</xdr:row>
          <xdr:rowOff>57150</xdr:rowOff>
        </xdr:from>
        <xdr:to>
          <xdr:col>4</xdr:col>
          <xdr:colOff>2638425</xdr:colOff>
          <xdr:row>54</xdr:row>
          <xdr:rowOff>400050</xdr:rowOff>
        </xdr:to>
        <xdr:sp macro="" textlink="">
          <xdr:nvSpPr>
            <xdr:cNvPr id="16486" name="ComboBox100" hidden="1">
              <a:extLst>
                <a:ext uri="{63B3BB69-23CF-44E3-9099-C40C66FF867C}">
                  <a14:compatExt spid="_x0000_s164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55</xdr:row>
          <xdr:rowOff>57150</xdr:rowOff>
        </xdr:from>
        <xdr:to>
          <xdr:col>3</xdr:col>
          <xdr:colOff>2638425</xdr:colOff>
          <xdr:row>55</xdr:row>
          <xdr:rowOff>400050</xdr:rowOff>
        </xdr:to>
        <xdr:sp macro="" textlink="">
          <xdr:nvSpPr>
            <xdr:cNvPr id="16500" name="ComboBox101" hidden="1">
              <a:extLst>
                <a:ext uri="{63B3BB69-23CF-44E3-9099-C40C66FF867C}">
                  <a14:compatExt spid="_x0000_s165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56</xdr:row>
          <xdr:rowOff>57150</xdr:rowOff>
        </xdr:from>
        <xdr:to>
          <xdr:col>3</xdr:col>
          <xdr:colOff>2638425</xdr:colOff>
          <xdr:row>56</xdr:row>
          <xdr:rowOff>400050</xdr:rowOff>
        </xdr:to>
        <xdr:sp macro="" textlink="">
          <xdr:nvSpPr>
            <xdr:cNvPr id="16502" name="ComboBox102" hidden="1">
              <a:extLst>
                <a:ext uri="{63B3BB69-23CF-44E3-9099-C40C66FF867C}">
                  <a14:compatExt spid="_x0000_s165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57</xdr:row>
          <xdr:rowOff>57150</xdr:rowOff>
        </xdr:from>
        <xdr:to>
          <xdr:col>3</xdr:col>
          <xdr:colOff>2638425</xdr:colOff>
          <xdr:row>57</xdr:row>
          <xdr:rowOff>400050</xdr:rowOff>
        </xdr:to>
        <xdr:sp macro="" textlink="">
          <xdr:nvSpPr>
            <xdr:cNvPr id="16503" name="ComboBox103" hidden="1">
              <a:extLst>
                <a:ext uri="{63B3BB69-23CF-44E3-9099-C40C66FF867C}">
                  <a14:compatExt spid="_x0000_s165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58</xdr:row>
          <xdr:rowOff>57150</xdr:rowOff>
        </xdr:from>
        <xdr:to>
          <xdr:col>3</xdr:col>
          <xdr:colOff>2638425</xdr:colOff>
          <xdr:row>58</xdr:row>
          <xdr:rowOff>400050</xdr:rowOff>
        </xdr:to>
        <xdr:sp macro="" textlink="">
          <xdr:nvSpPr>
            <xdr:cNvPr id="16505" name="ComboBox104" hidden="1">
              <a:extLst>
                <a:ext uri="{63B3BB69-23CF-44E3-9099-C40C66FF867C}">
                  <a14:compatExt spid="_x0000_s165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59</xdr:row>
          <xdr:rowOff>57150</xdr:rowOff>
        </xdr:from>
        <xdr:to>
          <xdr:col>3</xdr:col>
          <xdr:colOff>2638425</xdr:colOff>
          <xdr:row>59</xdr:row>
          <xdr:rowOff>400050</xdr:rowOff>
        </xdr:to>
        <xdr:sp macro="" textlink="">
          <xdr:nvSpPr>
            <xdr:cNvPr id="16506" name="ComboBox105" hidden="1">
              <a:extLst>
                <a:ext uri="{63B3BB69-23CF-44E3-9099-C40C66FF867C}">
                  <a14:compatExt spid="_x0000_s165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60</xdr:row>
          <xdr:rowOff>57150</xdr:rowOff>
        </xdr:from>
        <xdr:to>
          <xdr:col>3</xdr:col>
          <xdr:colOff>2638425</xdr:colOff>
          <xdr:row>60</xdr:row>
          <xdr:rowOff>400050</xdr:rowOff>
        </xdr:to>
        <xdr:sp macro="" textlink="">
          <xdr:nvSpPr>
            <xdr:cNvPr id="16507" name="ComboBox106" hidden="1">
              <a:extLst>
                <a:ext uri="{63B3BB69-23CF-44E3-9099-C40C66FF867C}">
                  <a14:compatExt spid="_x0000_s165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55</xdr:row>
          <xdr:rowOff>57150</xdr:rowOff>
        </xdr:from>
        <xdr:to>
          <xdr:col>4</xdr:col>
          <xdr:colOff>2638425</xdr:colOff>
          <xdr:row>55</xdr:row>
          <xdr:rowOff>400050</xdr:rowOff>
        </xdr:to>
        <xdr:sp macro="" textlink="">
          <xdr:nvSpPr>
            <xdr:cNvPr id="16508" name="ComboBox107" hidden="1">
              <a:extLst>
                <a:ext uri="{63B3BB69-23CF-44E3-9099-C40C66FF867C}">
                  <a14:compatExt spid="_x0000_s165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56</xdr:row>
          <xdr:rowOff>57150</xdr:rowOff>
        </xdr:from>
        <xdr:to>
          <xdr:col>4</xdr:col>
          <xdr:colOff>2638425</xdr:colOff>
          <xdr:row>56</xdr:row>
          <xdr:rowOff>400050</xdr:rowOff>
        </xdr:to>
        <xdr:sp macro="" textlink="">
          <xdr:nvSpPr>
            <xdr:cNvPr id="16509" name="ComboBox108" hidden="1">
              <a:extLst>
                <a:ext uri="{63B3BB69-23CF-44E3-9099-C40C66FF867C}">
                  <a14:compatExt spid="_x0000_s165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57</xdr:row>
          <xdr:rowOff>57150</xdr:rowOff>
        </xdr:from>
        <xdr:to>
          <xdr:col>4</xdr:col>
          <xdr:colOff>2638425</xdr:colOff>
          <xdr:row>57</xdr:row>
          <xdr:rowOff>400050</xdr:rowOff>
        </xdr:to>
        <xdr:sp macro="" textlink="">
          <xdr:nvSpPr>
            <xdr:cNvPr id="16510" name="ComboBox109" hidden="1">
              <a:extLst>
                <a:ext uri="{63B3BB69-23CF-44E3-9099-C40C66FF867C}">
                  <a14:compatExt spid="_x0000_s165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58</xdr:row>
          <xdr:rowOff>57150</xdr:rowOff>
        </xdr:from>
        <xdr:to>
          <xdr:col>4</xdr:col>
          <xdr:colOff>2638425</xdr:colOff>
          <xdr:row>58</xdr:row>
          <xdr:rowOff>400050</xdr:rowOff>
        </xdr:to>
        <xdr:sp macro="" textlink="">
          <xdr:nvSpPr>
            <xdr:cNvPr id="16511" name="ComboBox110" hidden="1">
              <a:extLst>
                <a:ext uri="{63B3BB69-23CF-44E3-9099-C40C66FF867C}">
                  <a14:compatExt spid="_x0000_s165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59</xdr:row>
          <xdr:rowOff>57150</xdr:rowOff>
        </xdr:from>
        <xdr:to>
          <xdr:col>4</xdr:col>
          <xdr:colOff>2638425</xdr:colOff>
          <xdr:row>59</xdr:row>
          <xdr:rowOff>400050</xdr:rowOff>
        </xdr:to>
        <xdr:sp macro="" textlink="">
          <xdr:nvSpPr>
            <xdr:cNvPr id="16512" name="ComboBox111" hidden="1">
              <a:extLst>
                <a:ext uri="{63B3BB69-23CF-44E3-9099-C40C66FF867C}">
                  <a14:compatExt spid="_x0000_s165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60</xdr:row>
          <xdr:rowOff>57150</xdr:rowOff>
        </xdr:from>
        <xdr:to>
          <xdr:col>4</xdr:col>
          <xdr:colOff>2638425</xdr:colOff>
          <xdr:row>60</xdr:row>
          <xdr:rowOff>400050</xdr:rowOff>
        </xdr:to>
        <xdr:sp macro="" textlink="">
          <xdr:nvSpPr>
            <xdr:cNvPr id="16514" name="ComboBox112" hidden="1">
              <a:extLst>
                <a:ext uri="{63B3BB69-23CF-44E3-9099-C40C66FF867C}">
                  <a14:compatExt spid="_x0000_s16514"/>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68</xdr:col>
      <xdr:colOff>1247775</xdr:colOff>
      <xdr:row>24</xdr:row>
      <xdr:rowOff>9525</xdr:rowOff>
    </xdr:from>
    <xdr:ext cx="97227" cy="217317"/>
    <xdr:sp macro="" textlink="">
      <xdr:nvSpPr>
        <xdr:cNvPr id="2" name="TextBox 1"/>
        <xdr:cNvSpPr txBox="1"/>
      </xdr:nvSpPr>
      <xdr:spPr>
        <a:xfrm>
          <a:off x="176222025" y="148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6" Type="http://schemas.openxmlformats.org/officeDocument/2006/relationships/control" Target="../activeX/activeX22.xml"/><Relationship Id="rId21" Type="http://schemas.openxmlformats.org/officeDocument/2006/relationships/control" Target="../activeX/activeX17.xml"/><Relationship Id="rId42" Type="http://schemas.openxmlformats.org/officeDocument/2006/relationships/control" Target="../activeX/activeX38.xml"/><Relationship Id="rId47" Type="http://schemas.openxmlformats.org/officeDocument/2006/relationships/control" Target="../activeX/activeX43.xml"/><Relationship Id="rId63" Type="http://schemas.openxmlformats.org/officeDocument/2006/relationships/control" Target="../activeX/activeX59.xml"/><Relationship Id="rId68" Type="http://schemas.openxmlformats.org/officeDocument/2006/relationships/control" Target="../activeX/activeX64.xml"/><Relationship Id="rId84" Type="http://schemas.openxmlformats.org/officeDocument/2006/relationships/control" Target="../activeX/activeX80.xml"/><Relationship Id="rId89" Type="http://schemas.openxmlformats.org/officeDocument/2006/relationships/control" Target="../activeX/activeX85.xml"/><Relationship Id="rId112" Type="http://schemas.openxmlformats.org/officeDocument/2006/relationships/control" Target="../activeX/activeX108.xml"/><Relationship Id="rId16" Type="http://schemas.openxmlformats.org/officeDocument/2006/relationships/control" Target="../activeX/activeX12.xml"/><Relationship Id="rId107" Type="http://schemas.openxmlformats.org/officeDocument/2006/relationships/control" Target="../activeX/activeX103.xml"/><Relationship Id="rId11" Type="http://schemas.openxmlformats.org/officeDocument/2006/relationships/control" Target="../activeX/activeX7.xml"/><Relationship Id="rId24" Type="http://schemas.openxmlformats.org/officeDocument/2006/relationships/control" Target="../activeX/activeX20.xml"/><Relationship Id="rId32" Type="http://schemas.openxmlformats.org/officeDocument/2006/relationships/control" Target="../activeX/activeX28.xml"/><Relationship Id="rId37" Type="http://schemas.openxmlformats.org/officeDocument/2006/relationships/control" Target="../activeX/activeX33.xml"/><Relationship Id="rId40" Type="http://schemas.openxmlformats.org/officeDocument/2006/relationships/control" Target="../activeX/activeX36.xml"/><Relationship Id="rId45" Type="http://schemas.openxmlformats.org/officeDocument/2006/relationships/control" Target="../activeX/activeX41.xml"/><Relationship Id="rId53" Type="http://schemas.openxmlformats.org/officeDocument/2006/relationships/control" Target="../activeX/activeX49.xml"/><Relationship Id="rId58" Type="http://schemas.openxmlformats.org/officeDocument/2006/relationships/control" Target="../activeX/activeX54.xml"/><Relationship Id="rId66" Type="http://schemas.openxmlformats.org/officeDocument/2006/relationships/control" Target="../activeX/activeX62.xml"/><Relationship Id="rId74" Type="http://schemas.openxmlformats.org/officeDocument/2006/relationships/control" Target="../activeX/activeX70.xml"/><Relationship Id="rId79" Type="http://schemas.openxmlformats.org/officeDocument/2006/relationships/control" Target="../activeX/activeX75.xml"/><Relationship Id="rId87" Type="http://schemas.openxmlformats.org/officeDocument/2006/relationships/control" Target="../activeX/activeX83.xml"/><Relationship Id="rId102" Type="http://schemas.openxmlformats.org/officeDocument/2006/relationships/control" Target="../activeX/activeX98.xml"/><Relationship Id="rId110" Type="http://schemas.openxmlformats.org/officeDocument/2006/relationships/control" Target="../activeX/activeX106.xml"/><Relationship Id="rId115" Type="http://schemas.openxmlformats.org/officeDocument/2006/relationships/control" Target="../activeX/activeX111.xml"/><Relationship Id="rId5" Type="http://schemas.openxmlformats.org/officeDocument/2006/relationships/image" Target="../media/image1.emf"/><Relationship Id="rId61" Type="http://schemas.openxmlformats.org/officeDocument/2006/relationships/control" Target="../activeX/activeX57.xml"/><Relationship Id="rId82" Type="http://schemas.openxmlformats.org/officeDocument/2006/relationships/control" Target="../activeX/activeX78.xml"/><Relationship Id="rId90" Type="http://schemas.openxmlformats.org/officeDocument/2006/relationships/control" Target="../activeX/activeX86.xml"/><Relationship Id="rId95" Type="http://schemas.openxmlformats.org/officeDocument/2006/relationships/control" Target="../activeX/activeX91.xml"/><Relationship Id="rId19" Type="http://schemas.openxmlformats.org/officeDocument/2006/relationships/control" Target="../activeX/activeX15.xml"/><Relationship Id="rId14" Type="http://schemas.openxmlformats.org/officeDocument/2006/relationships/control" Target="../activeX/activeX10.xml"/><Relationship Id="rId22" Type="http://schemas.openxmlformats.org/officeDocument/2006/relationships/control" Target="../activeX/activeX18.xml"/><Relationship Id="rId27" Type="http://schemas.openxmlformats.org/officeDocument/2006/relationships/control" Target="../activeX/activeX23.xml"/><Relationship Id="rId30" Type="http://schemas.openxmlformats.org/officeDocument/2006/relationships/control" Target="../activeX/activeX26.xml"/><Relationship Id="rId35" Type="http://schemas.openxmlformats.org/officeDocument/2006/relationships/control" Target="../activeX/activeX31.xml"/><Relationship Id="rId43" Type="http://schemas.openxmlformats.org/officeDocument/2006/relationships/control" Target="../activeX/activeX39.xml"/><Relationship Id="rId48" Type="http://schemas.openxmlformats.org/officeDocument/2006/relationships/control" Target="../activeX/activeX44.xml"/><Relationship Id="rId56" Type="http://schemas.openxmlformats.org/officeDocument/2006/relationships/control" Target="../activeX/activeX52.xml"/><Relationship Id="rId64" Type="http://schemas.openxmlformats.org/officeDocument/2006/relationships/control" Target="../activeX/activeX60.xml"/><Relationship Id="rId69" Type="http://schemas.openxmlformats.org/officeDocument/2006/relationships/control" Target="../activeX/activeX65.xml"/><Relationship Id="rId77" Type="http://schemas.openxmlformats.org/officeDocument/2006/relationships/control" Target="../activeX/activeX73.xml"/><Relationship Id="rId100" Type="http://schemas.openxmlformats.org/officeDocument/2006/relationships/control" Target="../activeX/activeX96.xml"/><Relationship Id="rId105" Type="http://schemas.openxmlformats.org/officeDocument/2006/relationships/control" Target="../activeX/activeX101.xml"/><Relationship Id="rId113" Type="http://schemas.openxmlformats.org/officeDocument/2006/relationships/control" Target="../activeX/activeX109.xml"/><Relationship Id="rId8" Type="http://schemas.openxmlformats.org/officeDocument/2006/relationships/control" Target="../activeX/activeX4.xml"/><Relationship Id="rId51" Type="http://schemas.openxmlformats.org/officeDocument/2006/relationships/control" Target="../activeX/activeX47.xml"/><Relationship Id="rId72" Type="http://schemas.openxmlformats.org/officeDocument/2006/relationships/control" Target="../activeX/activeX68.xml"/><Relationship Id="rId80" Type="http://schemas.openxmlformats.org/officeDocument/2006/relationships/control" Target="../activeX/activeX76.xml"/><Relationship Id="rId85" Type="http://schemas.openxmlformats.org/officeDocument/2006/relationships/control" Target="../activeX/activeX81.xml"/><Relationship Id="rId93" Type="http://schemas.openxmlformats.org/officeDocument/2006/relationships/control" Target="../activeX/activeX89.xml"/><Relationship Id="rId98" Type="http://schemas.openxmlformats.org/officeDocument/2006/relationships/control" Target="../activeX/activeX94.xml"/><Relationship Id="rId3" Type="http://schemas.openxmlformats.org/officeDocument/2006/relationships/vmlDrawing" Target="../drawings/vmlDrawing1.vml"/><Relationship Id="rId12" Type="http://schemas.openxmlformats.org/officeDocument/2006/relationships/control" Target="../activeX/activeX8.xml"/><Relationship Id="rId17" Type="http://schemas.openxmlformats.org/officeDocument/2006/relationships/control" Target="../activeX/activeX13.xml"/><Relationship Id="rId25" Type="http://schemas.openxmlformats.org/officeDocument/2006/relationships/control" Target="../activeX/activeX21.xml"/><Relationship Id="rId33" Type="http://schemas.openxmlformats.org/officeDocument/2006/relationships/control" Target="../activeX/activeX29.xml"/><Relationship Id="rId38" Type="http://schemas.openxmlformats.org/officeDocument/2006/relationships/control" Target="../activeX/activeX34.xml"/><Relationship Id="rId46" Type="http://schemas.openxmlformats.org/officeDocument/2006/relationships/control" Target="../activeX/activeX42.xml"/><Relationship Id="rId59" Type="http://schemas.openxmlformats.org/officeDocument/2006/relationships/control" Target="../activeX/activeX55.xml"/><Relationship Id="rId67" Type="http://schemas.openxmlformats.org/officeDocument/2006/relationships/control" Target="../activeX/activeX63.xml"/><Relationship Id="rId103" Type="http://schemas.openxmlformats.org/officeDocument/2006/relationships/control" Target="../activeX/activeX99.xml"/><Relationship Id="rId108" Type="http://schemas.openxmlformats.org/officeDocument/2006/relationships/control" Target="../activeX/activeX104.xml"/><Relationship Id="rId116" Type="http://schemas.openxmlformats.org/officeDocument/2006/relationships/control" Target="../activeX/activeX112.xml"/><Relationship Id="rId20" Type="http://schemas.openxmlformats.org/officeDocument/2006/relationships/control" Target="../activeX/activeX16.xml"/><Relationship Id="rId41" Type="http://schemas.openxmlformats.org/officeDocument/2006/relationships/control" Target="../activeX/activeX37.xml"/><Relationship Id="rId54" Type="http://schemas.openxmlformats.org/officeDocument/2006/relationships/control" Target="../activeX/activeX50.xml"/><Relationship Id="rId62" Type="http://schemas.openxmlformats.org/officeDocument/2006/relationships/control" Target="../activeX/activeX58.xml"/><Relationship Id="rId70" Type="http://schemas.openxmlformats.org/officeDocument/2006/relationships/control" Target="../activeX/activeX66.xml"/><Relationship Id="rId75" Type="http://schemas.openxmlformats.org/officeDocument/2006/relationships/control" Target="../activeX/activeX71.xml"/><Relationship Id="rId83" Type="http://schemas.openxmlformats.org/officeDocument/2006/relationships/control" Target="../activeX/activeX79.xml"/><Relationship Id="rId88" Type="http://schemas.openxmlformats.org/officeDocument/2006/relationships/control" Target="../activeX/activeX84.xml"/><Relationship Id="rId91" Type="http://schemas.openxmlformats.org/officeDocument/2006/relationships/control" Target="../activeX/activeX87.xml"/><Relationship Id="rId96" Type="http://schemas.openxmlformats.org/officeDocument/2006/relationships/control" Target="../activeX/activeX92.xml"/><Relationship Id="rId111" Type="http://schemas.openxmlformats.org/officeDocument/2006/relationships/control" Target="../activeX/activeX107.xml"/><Relationship Id="rId1" Type="http://schemas.openxmlformats.org/officeDocument/2006/relationships/printerSettings" Target="../printerSettings/printerSettings7.bin"/><Relationship Id="rId6" Type="http://schemas.openxmlformats.org/officeDocument/2006/relationships/control" Target="../activeX/activeX2.xml"/><Relationship Id="rId15" Type="http://schemas.openxmlformats.org/officeDocument/2006/relationships/control" Target="../activeX/activeX11.xml"/><Relationship Id="rId23" Type="http://schemas.openxmlformats.org/officeDocument/2006/relationships/control" Target="../activeX/activeX19.xml"/><Relationship Id="rId28" Type="http://schemas.openxmlformats.org/officeDocument/2006/relationships/control" Target="../activeX/activeX24.xml"/><Relationship Id="rId36" Type="http://schemas.openxmlformats.org/officeDocument/2006/relationships/control" Target="../activeX/activeX32.xml"/><Relationship Id="rId49" Type="http://schemas.openxmlformats.org/officeDocument/2006/relationships/control" Target="../activeX/activeX45.xml"/><Relationship Id="rId57" Type="http://schemas.openxmlformats.org/officeDocument/2006/relationships/control" Target="../activeX/activeX53.xml"/><Relationship Id="rId106" Type="http://schemas.openxmlformats.org/officeDocument/2006/relationships/control" Target="../activeX/activeX102.xml"/><Relationship Id="rId114" Type="http://schemas.openxmlformats.org/officeDocument/2006/relationships/control" Target="../activeX/activeX110.xml"/><Relationship Id="rId10" Type="http://schemas.openxmlformats.org/officeDocument/2006/relationships/control" Target="../activeX/activeX6.xml"/><Relationship Id="rId31" Type="http://schemas.openxmlformats.org/officeDocument/2006/relationships/control" Target="../activeX/activeX27.xml"/><Relationship Id="rId44" Type="http://schemas.openxmlformats.org/officeDocument/2006/relationships/control" Target="../activeX/activeX40.xml"/><Relationship Id="rId52" Type="http://schemas.openxmlformats.org/officeDocument/2006/relationships/control" Target="../activeX/activeX48.xml"/><Relationship Id="rId60" Type="http://schemas.openxmlformats.org/officeDocument/2006/relationships/control" Target="../activeX/activeX56.xml"/><Relationship Id="rId65" Type="http://schemas.openxmlformats.org/officeDocument/2006/relationships/control" Target="../activeX/activeX61.xml"/><Relationship Id="rId73" Type="http://schemas.openxmlformats.org/officeDocument/2006/relationships/control" Target="../activeX/activeX69.xml"/><Relationship Id="rId78" Type="http://schemas.openxmlformats.org/officeDocument/2006/relationships/control" Target="../activeX/activeX74.xml"/><Relationship Id="rId81" Type="http://schemas.openxmlformats.org/officeDocument/2006/relationships/control" Target="../activeX/activeX77.xml"/><Relationship Id="rId86" Type="http://schemas.openxmlformats.org/officeDocument/2006/relationships/control" Target="../activeX/activeX82.xml"/><Relationship Id="rId94" Type="http://schemas.openxmlformats.org/officeDocument/2006/relationships/control" Target="../activeX/activeX90.xml"/><Relationship Id="rId99" Type="http://schemas.openxmlformats.org/officeDocument/2006/relationships/control" Target="../activeX/activeX95.xml"/><Relationship Id="rId101" Type="http://schemas.openxmlformats.org/officeDocument/2006/relationships/control" Target="../activeX/activeX97.xml"/><Relationship Id="rId4" Type="http://schemas.openxmlformats.org/officeDocument/2006/relationships/control" Target="../activeX/activeX1.xml"/><Relationship Id="rId9" Type="http://schemas.openxmlformats.org/officeDocument/2006/relationships/control" Target="../activeX/activeX5.xml"/><Relationship Id="rId13" Type="http://schemas.openxmlformats.org/officeDocument/2006/relationships/control" Target="../activeX/activeX9.xml"/><Relationship Id="rId18" Type="http://schemas.openxmlformats.org/officeDocument/2006/relationships/control" Target="../activeX/activeX14.xml"/><Relationship Id="rId39" Type="http://schemas.openxmlformats.org/officeDocument/2006/relationships/control" Target="../activeX/activeX35.xml"/><Relationship Id="rId109" Type="http://schemas.openxmlformats.org/officeDocument/2006/relationships/control" Target="../activeX/activeX105.xml"/><Relationship Id="rId34" Type="http://schemas.openxmlformats.org/officeDocument/2006/relationships/control" Target="../activeX/activeX30.xml"/><Relationship Id="rId50" Type="http://schemas.openxmlformats.org/officeDocument/2006/relationships/control" Target="../activeX/activeX46.xml"/><Relationship Id="rId55" Type="http://schemas.openxmlformats.org/officeDocument/2006/relationships/control" Target="../activeX/activeX51.xml"/><Relationship Id="rId76" Type="http://schemas.openxmlformats.org/officeDocument/2006/relationships/control" Target="../activeX/activeX72.xml"/><Relationship Id="rId97" Type="http://schemas.openxmlformats.org/officeDocument/2006/relationships/control" Target="../activeX/activeX93.xml"/><Relationship Id="rId104" Type="http://schemas.openxmlformats.org/officeDocument/2006/relationships/control" Target="../activeX/activeX100.xml"/><Relationship Id="rId7" Type="http://schemas.openxmlformats.org/officeDocument/2006/relationships/control" Target="../activeX/activeX3.xml"/><Relationship Id="rId71" Type="http://schemas.openxmlformats.org/officeDocument/2006/relationships/control" Target="../activeX/activeX67.xml"/><Relationship Id="rId92" Type="http://schemas.openxmlformats.org/officeDocument/2006/relationships/control" Target="../activeX/activeX88.xml"/><Relationship Id="rId2" Type="http://schemas.openxmlformats.org/officeDocument/2006/relationships/drawing" Target="../drawings/drawing1.xml"/><Relationship Id="rId29" Type="http://schemas.openxmlformats.org/officeDocument/2006/relationships/control" Target="../activeX/activeX2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B62"/>
  <sheetViews>
    <sheetView showGridLines="0" tabSelected="1" workbookViewId="0">
      <selection activeCell="B2" sqref="B2"/>
    </sheetView>
  </sheetViews>
  <sheetFormatPr defaultRowHeight="12.75" x14ac:dyDescent="0.2"/>
  <cols>
    <col min="2" max="2" width="140.7109375" customWidth="1"/>
  </cols>
  <sheetData>
    <row r="2" spans="2:2" ht="30" x14ac:dyDescent="0.4">
      <c r="B2" s="62" t="s">
        <v>117</v>
      </c>
    </row>
    <row r="3" spans="2:2" x14ac:dyDescent="0.2">
      <c r="B3" s="63"/>
    </row>
    <row r="4" spans="2:2" ht="71.25" customHeight="1" x14ac:dyDescent="0.2">
      <c r="B4" s="64" t="s">
        <v>248</v>
      </c>
    </row>
    <row r="5" spans="2:2" ht="15" x14ac:dyDescent="0.2">
      <c r="B5" s="65"/>
    </row>
    <row r="6" spans="2:2" ht="192.75" x14ac:dyDescent="0.2">
      <c r="B6" s="64" t="s">
        <v>118</v>
      </c>
    </row>
    <row r="7" spans="2:2" ht="15" x14ac:dyDescent="0.2">
      <c r="B7" s="65"/>
    </row>
    <row r="8" spans="2:2" ht="149.25" x14ac:dyDescent="0.2">
      <c r="B8" s="64" t="s">
        <v>121</v>
      </c>
    </row>
    <row r="9" spans="2:2" ht="15" x14ac:dyDescent="0.2">
      <c r="B9" s="65"/>
    </row>
    <row r="10" spans="2:2" ht="93" customHeight="1" x14ac:dyDescent="0.2">
      <c r="B10" s="64" t="s">
        <v>249</v>
      </c>
    </row>
    <row r="11" spans="2:2" ht="15" customHeight="1" x14ac:dyDescent="0.2">
      <c r="B11" s="65"/>
    </row>
    <row r="12" spans="2:2" ht="110.25" customHeight="1" x14ac:dyDescent="0.2">
      <c r="B12" s="65" t="s">
        <v>250</v>
      </c>
    </row>
    <row r="13" spans="2:2" ht="15" customHeight="1" x14ac:dyDescent="0.2">
      <c r="B13" s="232"/>
    </row>
    <row r="14" spans="2:2" ht="96" customHeight="1" x14ac:dyDescent="0.2">
      <c r="B14" s="65" t="s">
        <v>253</v>
      </c>
    </row>
    <row r="15" spans="2:2" ht="15" customHeight="1" x14ac:dyDescent="0.2">
      <c r="B15" s="232"/>
    </row>
    <row r="16" spans="2:2" ht="93" customHeight="1" x14ac:dyDescent="0.2">
      <c r="B16" s="64" t="s">
        <v>300</v>
      </c>
    </row>
    <row r="17" spans="2:2" ht="15" customHeight="1" x14ac:dyDescent="0.2">
      <c r="B17" s="65"/>
    </row>
    <row r="18" spans="2:2" ht="70.5" x14ac:dyDescent="0.2">
      <c r="B18" s="64" t="s">
        <v>119</v>
      </c>
    </row>
    <row r="19" spans="2:2" ht="15" x14ac:dyDescent="0.2">
      <c r="B19" s="65"/>
    </row>
    <row r="20" spans="2:2" ht="72" customHeight="1" x14ac:dyDescent="0.2">
      <c r="B20" s="64" t="s">
        <v>251</v>
      </c>
    </row>
    <row r="21" spans="2:2" ht="15" x14ac:dyDescent="0.2">
      <c r="B21" s="61"/>
    </row>
    <row r="22" spans="2:2" ht="15" x14ac:dyDescent="0.2">
      <c r="B22" s="61"/>
    </row>
    <row r="23" spans="2:2" ht="15" x14ac:dyDescent="0.2">
      <c r="B23" s="61"/>
    </row>
    <row r="24" spans="2:2" ht="15" x14ac:dyDescent="0.2">
      <c r="B24" s="61"/>
    </row>
    <row r="25" spans="2:2" ht="15" x14ac:dyDescent="0.2">
      <c r="B25" s="61"/>
    </row>
    <row r="26" spans="2:2" ht="15" x14ac:dyDescent="0.2">
      <c r="B26" s="61"/>
    </row>
    <row r="27" spans="2:2" ht="15" x14ac:dyDescent="0.2">
      <c r="B27" s="61"/>
    </row>
    <row r="28" spans="2:2" ht="15" x14ac:dyDescent="0.2">
      <c r="B28" s="61"/>
    </row>
    <row r="29" spans="2:2" ht="15" x14ac:dyDescent="0.2">
      <c r="B29" s="61"/>
    </row>
    <row r="30" spans="2:2" ht="15" x14ac:dyDescent="0.2">
      <c r="B30" s="61"/>
    </row>
    <row r="31" spans="2:2" ht="15" x14ac:dyDescent="0.2">
      <c r="B31" s="61"/>
    </row>
    <row r="32" spans="2:2" ht="15" x14ac:dyDescent="0.2">
      <c r="B32" s="61"/>
    </row>
    <row r="33" spans="2:2" ht="15" x14ac:dyDescent="0.2">
      <c r="B33" s="61"/>
    </row>
    <row r="34" spans="2:2" ht="15" x14ac:dyDescent="0.2">
      <c r="B34" s="61"/>
    </row>
    <row r="35" spans="2:2" ht="15" x14ac:dyDescent="0.2">
      <c r="B35" s="61"/>
    </row>
    <row r="36" spans="2:2" ht="15" x14ac:dyDescent="0.2">
      <c r="B36" s="61"/>
    </row>
    <row r="37" spans="2:2" ht="15" x14ac:dyDescent="0.2">
      <c r="B37" s="61"/>
    </row>
    <row r="38" spans="2:2" ht="15" x14ac:dyDescent="0.2">
      <c r="B38" s="61"/>
    </row>
    <row r="39" spans="2:2" ht="15" x14ac:dyDescent="0.2">
      <c r="B39" s="61"/>
    </row>
    <row r="40" spans="2:2" ht="15" x14ac:dyDescent="0.2">
      <c r="B40" s="61"/>
    </row>
    <row r="41" spans="2:2" ht="15" x14ac:dyDescent="0.2">
      <c r="B41" s="61"/>
    </row>
    <row r="42" spans="2:2" ht="15" x14ac:dyDescent="0.2">
      <c r="B42" s="61"/>
    </row>
    <row r="43" spans="2:2" ht="15" x14ac:dyDescent="0.2">
      <c r="B43" s="61"/>
    </row>
    <row r="44" spans="2:2" ht="15" x14ac:dyDescent="0.2">
      <c r="B44" s="61"/>
    </row>
    <row r="45" spans="2:2" ht="15" x14ac:dyDescent="0.2">
      <c r="B45" s="61"/>
    </row>
    <row r="46" spans="2:2" ht="15" x14ac:dyDescent="0.2">
      <c r="B46" s="61"/>
    </row>
    <row r="47" spans="2:2" ht="15" x14ac:dyDescent="0.2">
      <c r="B47" s="61"/>
    </row>
    <row r="48" spans="2:2" ht="15" x14ac:dyDescent="0.2">
      <c r="B48" s="61"/>
    </row>
    <row r="49" spans="2:2" ht="15" x14ac:dyDescent="0.2">
      <c r="B49" s="61"/>
    </row>
    <row r="50" spans="2:2" ht="15" x14ac:dyDescent="0.2">
      <c r="B50" s="61"/>
    </row>
    <row r="51" spans="2:2" ht="15" x14ac:dyDescent="0.2">
      <c r="B51" s="61"/>
    </row>
    <row r="52" spans="2:2" ht="15" x14ac:dyDescent="0.2">
      <c r="B52" s="61"/>
    </row>
    <row r="53" spans="2:2" ht="15" x14ac:dyDescent="0.2">
      <c r="B53" s="61"/>
    </row>
    <row r="54" spans="2:2" ht="15" x14ac:dyDescent="0.2">
      <c r="B54" s="61"/>
    </row>
    <row r="55" spans="2:2" ht="15" x14ac:dyDescent="0.2">
      <c r="B55" s="61"/>
    </row>
    <row r="56" spans="2:2" ht="15" x14ac:dyDescent="0.2">
      <c r="B56" s="61"/>
    </row>
    <row r="57" spans="2:2" ht="15" x14ac:dyDescent="0.2">
      <c r="B57" s="61"/>
    </row>
    <row r="58" spans="2:2" ht="15" x14ac:dyDescent="0.2">
      <c r="B58" s="61"/>
    </row>
    <row r="59" spans="2:2" ht="15" x14ac:dyDescent="0.2">
      <c r="B59" s="61"/>
    </row>
    <row r="60" spans="2:2" ht="15" x14ac:dyDescent="0.2">
      <c r="B60" s="61"/>
    </row>
    <row r="61" spans="2:2" ht="15" x14ac:dyDescent="0.2">
      <c r="B61" s="61"/>
    </row>
    <row r="62" spans="2:2" ht="15" x14ac:dyDescent="0.2">
      <c r="B62" s="61"/>
    </row>
  </sheetData>
  <sheetProtection password="CCB6" sheet="1" objects="1" scenarios="1" selectLockedCells="1" selectUnlockedCell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U460"/>
  <sheetViews>
    <sheetView showGridLines="0" workbookViewId="0">
      <selection activeCell="C9" sqref="C9:D9"/>
    </sheetView>
  </sheetViews>
  <sheetFormatPr defaultRowHeight="12.75" x14ac:dyDescent="0.2"/>
  <cols>
    <col min="1" max="1" width="9.140625" style="73"/>
    <col min="2" max="4" width="40.7109375" style="2" customWidth="1"/>
    <col min="5" max="5" width="9.140625" style="2"/>
    <col min="6" max="12" width="9.140625" style="73"/>
    <col min="13" max="20" width="0" style="73" hidden="1" customWidth="1"/>
    <col min="21" max="47" width="9.140625" style="73"/>
    <col min="48" max="16384" width="9.140625" style="2"/>
  </cols>
  <sheetData>
    <row r="1" spans="1:16" x14ac:dyDescent="0.2">
      <c r="A1" s="267" t="s">
        <v>329</v>
      </c>
      <c r="B1" s="268"/>
      <c r="C1" s="73"/>
      <c r="D1" s="73"/>
      <c r="E1" s="73"/>
    </row>
    <row r="2" spans="1:16" x14ac:dyDescent="0.2">
      <c r="B2" s="269" t="s">
        <v>46</v>
      </c>
      <c r="C2" s="269"/>
      <c r="D2" s="269"/>
      <c r="E2" s="73"/>
    </row>
    <row r="3" spans="1:16" x14ac:dyDescent="0.2">
      <c r="B3" s="269"/>
      <c r="C3" s="269"/>
      <c r="D3" s="269"/>
      <c r="E3" s="73"/>
    </row>
    <row r="4" spans="1:16" ht="13.5" thickBot="1" x14ac:dyDescent="0.25">
      <c r="B4" s="73"/>
      <c r="C4" s="73"/>
      <c r="D4" s="73"/>
      <c r="E4" s="73"/>
    </row>
    <row r="5" spans="1:16" ht="15.75" x14ac:dyDescent="0.2">
      <c r="B5" s="271" t="s">
        <v>30</v>
      </c>
      <c r="C5" s="272"/>
      <c r="D5" s="272"/>
      <c r="E5" s="273"/>
      <c r="G5" s="100"/>
      <c r="H5" s="100"/>
      <c r="I5" s="100"/>
      <c r="J5" s="100"/>
      <c r="K5" s="100"/>
      <c r="L5" s="100"/>
      <c r="M5" s="100"/>
      <c r="N5" s="100"/>
      <c r="O5" s="100"/>
      <c r="P5" s="100"/>
    </row>
    <row r="6" spans="1:16" ht="15.75" x14ac:dyDescent="0.2">
      <c r="B6" s="261"/>
      <c r="C6" s="262"/>
      <c r="D6" s="262"/>
      <c r="E6" s="270"/>
      <c r="G6" s="100"/>
      <c r="H6" s="100"/>
      <c r="I6" s="100"/>
      <c r="J6" s="100"/>
      <c r="K6" s="100"/>
      <c r="L6" s="100"/>
      <c r="M6" s="100"/>
      <c r="N6" s="100"/>
      <c r="O6" s="100"/>
      <c r="P6" s="100"/>
    </row>
    <row r="7" spans="1:16" ht="15.75" x14ac:dyDescent="0.2">
      <c r="B7" s="261"/>
      <c r="C7" s="262"/>
      <c r="D7" s="262"/>
      <c r="E7" s="270"/>
      <c r="G7" s="100"/>
      <c r="H7" s="100"/>
      <c r="I7" s="100"/>
      <c r="J7" s="100"/>
      <c r="K7" s="100"/>
      <c r="L7" s="100"/>
      <c r="M7" s="100"/>
      <c r="N7" s="100"/>
      <c r="O7" s="100"/>
      <c r="P7" s="100"/>
    </row>
    <row r="8" spans="1:16" x14ac:dyDescent="0.2">
      <c r="B8" s="74"/>
      <c r="C8" s="75"/>
      <c r="D8" s="75"/>
      <c r="E8" s="76"/>
      <c r="N8" s="73" t="s">
        <v>79</v>
      </c>
      <c r="P8" s="73" t="s">
        <v>80</v>
      </c>
    </row>
    <row r="9" spans="1:16" ht="24.95" customHeight="1" x14ac:dyDescent="0.2">
      <c r="B9" s="77" t="s">
        <v>22</v>
      </c>
      <c r="C9" s="259"/>
      <c r="D9" s="260"/>
      <c r="E9" s="76"/>
      <c r="G9" s="101"/>
      <c r="N9" s="101">
        <f>C9</f>
        <v>0</v>
      </c>
      <c r="O9" s="101"/>
      <c r="P9" s="101">
        <f>C45</f>
        <v>0</v>
      </c>
    </row>
    <row r="10" spans="1:16" ht="24.95" customHeight="1" x14ac:dyDescent="0.2">
      <c r="B10" s="77" t="s">
        <v>23</v>
      </c>
      <c r="C10" s="259"/>
      <c r="D10" s="260"/>
      <c r="E10" s="76"/>
      <c r="N10" s="101">
        <f t="shared" ref="N10:N16" si="0">C10</f>
        <v>0</v>
      </c>
      <c r="P10" s="101">
        <f t="shared" ref="P10:P17" si="1">C46</f>
        <v>0</v>
      </c>
    </row>
    <row r="11" spans="1:16" ht="24.95" customHeight="1" x14ac:dyDescent="0.2">
      <c r="B11" s="77" t="s">
        <v>24</v>
      </c>
      <c r="C11" s="259"/>
      <c r="D11" s="260"/>
      <c r="E11" s="76"/>
      <c r="N11" s="101">
        <f t="shared" si="0"/>
        <v>0</v>
      </c>
      <c r="P11" s="101">
        <f t="shared" si="1"/>
        <v>0</v>
      </c>
    </row>
    <row r="12" spans="1:16" ht="24.95" customHeight="1" x14ac:dyDescent="0.2">
      <c r="B12" s="77" t="s">
        <v>25</v>
      </c>
      <c r="C12" s="259"/>
      <c r="D12" s="260"/>
      <c r="E12" s="76"/>
      <c r="N12" s="101">
        <f t="shared" si="0"/>
        <v>0</v>
      </c>
      <c r="P12" s="101">
        <f t="shared" si="1"/>
        <v>0</v>
      </c>
    </row>
    <row r="13" spans="1:16" ht="24.95" customHeight="1" x14ac:dyDescent="0.2">
      <c r="B13" s="77" t="s">
        <v>26</v>
      </c>
      <c r="C13" s="259"/>
      <c r="D13" s="260"/>
      <c r="E13" s="76"/>
      <c r="N13" s="101">
        <f t="shared" si="0"/>
        <v>0</v>
      </c>
      <c r="P13" s="101">
        <f t="shared" si="1"/>
        <v>0</v>
      </c>
    </row>
    <row r="14" spans="1:16" ht="24.95" customHeight="1" x14ac:dyDescent="0.2">
      <c r="B14" s="77" t="s">
        <v>27</v>
      </c>
      <c r="C14" s="259"/>
      <c r="D14" s="260"/>
      <c r="E14" s="76"/>
      <c r="N14" s="101">
        <f t="shared" si="0"/>
        <v>0</v>
      </c>
      <c r="P14" s="101">
        <f t="shared" si="1"/>
        <v>0</v>
      </c>
    </row>
    <row r="15" spans="1:16" ht="24.95" customHeight="1" x14ac:dyDescent="0.2">
      <c r="B15" s="77" t="s">
        <v>28</v>
      </c>
      <c r="C15" s="259"/>
      <c r="D15" s="260"/>
      <c r="E15" s="76"/>
      <c r="N15" s="101">
        <f t="shared" si="0"/>
        <v>0</v>
      </c>
      <c r="P15" s="101">
        <f t="shared" si="1"/>
        <v>0</v>
      </c>
    </row>
    <row r="16" spans="1:16" ht="24.95" customHeight="1" x14ac:dyDescent="0.2">
      <c r="B16" s="77" t="s">
        <v>29</v>
      </c>
      <c r="C16" s="259"/>
      <c r="D16" s="260"/>
      <c r="E16" s="76"/>
      <c r="N16" s="101">
        <f t="shared" si="0"/>
        <v>0</v>
      </c>
      <c r="P16" s="101">
        <f t="shared" si="1"/>
        <v>0</v>
      </c>
    </row>
    <row r="17" spans="2:16" x14ac:dyDescent="0.2">
      <c r="B17" s="74"/>
      <c r="C17" s="75"/>
      <c r="D17" s="75"/>
      <c r="E17" s="76"/>
      <c r="P17" s="101">
        <f t="shared" si="1"/>
        <v>0</v>
      </c>
    </row>
    <row r="18" spans="2:16" ht="14.25" customHeight="1" x14ac:dyDescent="0.2">
      <c r="B18" s="74"/>
      <c r="C18" s="75"/>
      <c r="D18" s="75"/>
      <c r="E18" s="76"/>
    </row>
    <row r="19" spans="2:16" x14ac:dyDescent="0.2">
      <c r="B19" s="74"/>
      <c r="C19" s="75"/>
      <c r="D19" s="75"/>
      <c r="E19" s="76"/>
    </row>
    <row r="20" spans="2:16" x14ac:dyDescent="0.2">
      <c r="B20" s="78"/>
      <c r="C20" s="79"/>
      <c r="D20" s="79"/>
      <c r="E20" s="80"/>
    </row>
    <row r="21" spans="2:16" x14ac:dyDescent="0.2">
      <c r="B21" s="74"/>
      <c r="C21" s="75"/>
      <c r="D21" s="75"/>
      <c r="E21" s="76"/>
    </row>
    <row r="22" spans="2:16" x14ac:dyDescent="0.2">
      <c r="B22" s="261" t="s">
        <v>31</v>
      </c>
      <c r="C22" s="262"/>
      <c r="D22" s="262"/>
      <c r="E22" s="263"/>
    </row>
    <row r="23" spans="2:16" x14ac:dyDescent="0.2">
      <c r="B23" s="261"/>
      <c r="C23" s="262"/>
      <c r="D23" s="262"/>
      <c r="E23" s="263"/>
    </row>
    <row r="24" spans="2:16" x14ac:dyDescent="0.2">
      <c r="B24" s="261"/>
      <c r="C24" s="262"/>
      <c r="D24" s="262"/>
      <c r="E24" s="263"/>
    </row>
    <row r="25" spans="2:16" ht="24.95" customHeight="1" x14ac:dyDescent="0.2">
      <c r="B25" s="77" t="s">
        <v>32</v>
      </c>
      <c r="C25" s="81"/>
      <c r="D25" s="81"/>
      <c r="E25" s="76"/>
    </row>
    <row r="26" spans="2:16" ht="24.95" customHeight="1" x14ac:dyDescent="0.2">
      <c r="B26" s="77" t="s">
        <v>33</v>
      </c>
      <c r="C26" s="264"/>
      <c r="D26" s="265"/>
      <c r="E26" s="76"/>
    </row>
    <row r="27" spans="2:16" ht="24.95" customHeight="1" x14ac:dyDescent="0.2">
      <c r="B27" s="77" t="s">
        <v>34</v>
      </c>
      <c r="C27" s="264"/>
      <c r="D27" s="265"/>
      <c r="E27" s="76"/>
    </row>
    <row r="28" spans="2:16" ht="24.95" customHeight="1" x14ac:dyDescent="0.2">
      <c r="B28" s="77" t="s">
        <v>36</v>
      </c>
      <c r="C28" s="264"/>
      <c r="D28" s="265"/>
      <c r="E28" s="76"/>
    </row>
    <row r="29" spans="2:16" ht="24.95" customHeight="1" x14ac:dyDescent="0.2">
      <c r="B29" s="77" t="s">
        <v>35</v>
      </c>
      <c r="C29" s="264"/>
      <c r="D29" s="265"/>
      <c r="E29" s="76"/>
    </row>
    <row r="30" spans="2:16" ht="24.95" customHeight="1" x14ac:dyDescent="0.2">
      <c r="B30" s="77"/>
      <c r="C30" s="81"/>
      <c r="D30" s="81"/>
      <c r="E30" s="76"/>
    </row>
    <row r="31" spans="2:16" ht="24.95" customHeight="1" x14ac:dyDescent="0.2">
      <c r="B31" s="77" t="s">
        <v>37</v>
      </c>
      <c r="C31" s="81"/>
      <c r="D31" s="81"/>
      <c r="E31" s="76"/>
    </row>
    <row r="32" spans="2:16" ht="24.95" customHeight="1" x14ac:dyDescent="0.2">
      <c r="B32" s="77" t="s">
        <v>33</v>
      </c>
      <c r="C32" s="264"/>
      <c r="D32" s="266"/>
      <c r="E32" s="76"/>
    </row>
    <row r="33" spans="2:5" ht="24.95" customHeight="1" x14ac:dyDescent="0.2">
      <c r="B33" s="77" t="s">
        <v>34</v>
      </c>
      <c r="C33" s="264"/>
      <c r="D33" s="266"/>
      <c r="E33" s="76"/>
    </row>
    <row r="34" spans="2:5" ht="24.95" customHeight="1" x14ac:dyDescent="0.2">
      <c r="B34" s="77" t="s">
        <v>36</v>
      </c>
      <c r="C34" s="264"/>
      <c r="D34" s="266"/>
      <c r="E34" s="76"/>
    </row>
    <row r="35" spans="2:5" ht="24.95" customHeight="1" x14ac:dyDescent="0.2">
      <c r="B35" s="77" t="s">
        <v>35</v>
      </c>
      <c r="C35" s="264"/>
      <c r="D35" s="266"/>
      <c r="E35" s="76"/>
    </row>
    <row r="36" spans="2:5" x14ac:dyDescent="0.2">
      <c r="B36" s="74"/>
      <c r="C36" s="75"/>
      <c r="D36" s="75"/>
      <c r="E36" s="76"/>
    </row>
    <row r="37" spans="2:5" x14ac:dyDescent="0.2">
      <c r="B37" s="74"/>
      <c r="C37" s="75"/>
      <c r="D37" s="75"/>
      <c r="E37" s="76"/>
    </row>
    <row r="38" spans="2:5" x14ac:dyDescent="0.2">
      <c r="B38" s="74"/>
      <c r="C38" s="75"/>
      <c r="D38" s="75"/>
      <c r="E38" s="76"/>
    </row>
    <row r="39" spans="2:5" x14ac:dyDescent="0.2">
      <c r="B39" s="78"/>
      <c r="C39" s="79"/>
      <c r="D39" s="79"/>
      <c r="E39" s="80"/>
    </row>
    <row r="40" spans="2:5" x14ac:dyDescent="0.2">
      <c r="B40" s="74"/>
      <c r="C40" s="75"/>
      <c r="D40" s="75"/>
      <c r="E40" s="76"/>
    </row>
    <row r="41" spans="2:5" x14ac:dyDescent="0.2">
      <c r="B41" s="261" t="s">
        <v>38</v>
      </c>
      <c r="C41" s="262"/>
      <c r="D41" s="262"/>
      <c r="E41" s="270"/>
    </row>
    <row r="42" spans="2:5" x14ac:dyDescent="0.2">
      <c r="B42" s="261"/>
      <c r="C42" s="262"/>
      <c r="D42" s="262"/>
      <c r="E42" s="270"/>
    </row>
    <row r="43" spans="2:5" x14ac:dyDescent="0.2">
      <c r="B43" s="261"/>
      <c r="C43" s="262"/>
      <c r="D43" s="262"/>
      <c r="E43" s="270"/>
    </row>
    <row r="44" spans="2:5" x14ac:dyDescent="0.2">
      <c r="B44" s="74"/>
      <c r="C44" s="75"/>
      <c r="D44" s="75"/>
      <c r="E44" s="76"/>
    </row>
    <row r="45" spans="2:5" ht="24.95" customHeight="1" x14ac:dyDescent="0.2">
      <c r="B45" s="77" t="s">
        <v>22</v>
      </c>
      <c r="C45" s="259"/>
      <c r="D45" s="260"/>
      <c r="E45" s="76"/>
    </row>
    <row r="46" spans="2:5" ht="24.95" customHeight="1" x14ac:dyDescent="0.2">
      <c r="B46" s="77" t="s">
        <v>39</v>
      </c>
      <c r="C46" s="259"/>
      <c r="D46" s="260"/>
      <c r="E46" s="76"/>
    </row>
    <row r="47" spans="2:5" ht="24.95" customHeight="1" x14ac:dyDescent="0.2">
      <c r="B47" s="77" t="s">
        <v>40</v>
      </c>
      <c r="C47" s="259"/>
      <c r="D47" s="260"/>
      <c r="E47" s="76"/>
    </row>
    <row r="48" spans="2:5" ht="24.95" customHeight="1" x14ac:dyDescent="0.2">
      <c r="B48" s="77" t="s">
        <v>24</v>
      </c>
      <c r="C48" s="259"/>
      <c r="D48" s="260"/>
      <c r="E48" s="76"/>
    </row>
    <row r="49" spans="2:5" ht="24.95" customHeight="1" x14ac:dyDescent="0.2">
      <c r="B49" s="77" t="s">
        <v>25</v>
      </c>
      <c r="C49" s="259"/>
      <c r="D49" s="260"/>
      <c r="E49" s="76"/>
    </row>
    <row r="50" spans="2:5" ht="24.95" customHeight="1" x14ac:dyDescent="0.2">
      <c r="B50" s="77" t="s">
        <v>26</v>
      </c>
      <c r="C50" s="259"/>
      <c r="D50" s="260"/>
      <c r="E50" s="76"/>
    </row>
    <row r="51" spans="2:5" ht="24.95" customHeight="1" x14ac:dyDescent="0.2">
      <c r="B51" s="77" t="s">
        <v>27</v>
      </c>
      <c r="C51" s="259"/>
      <c r="D51" s="260"/>
      <c r="E51" s="76"/>
    </row>
    <row r="52" spans="2:5" ht="24.95" customHeight="1" x14ac:dyDescent="0.2">
      <c r="B52" s="77" t="s">
        <v>28</v>
      </c>
      <c r="C52" s="259"/>
      <c r="D52" s="260"/>
      <c r="E52" s="76"/>
    </row>
    <row r="53" spans="2:5" ht="24.95" customHeight="1" x14ac:dyDescent="0.2">
      <c r="B53" s="77" t="s">
        <v>29</v>
      </c>
      <c r="C53" s="259"/>
      <c r="D53" s="260"/>
      <c r="E53" s="76"/>
    </row>
    <row r="54" spans="2:5" x14ac:dyDescent="0.2">
      <c r="B54" s="74"/>
      <c r="C54" s="75"/>
      <c r="D54" s="75"/>
      <c r="E54" s="76"/>
    </row>
    <row r="55" spans="2:5" ht="13.5" thickBot="1" x14ac:dyDescent="0.25">
      <c r="B55" s="82"/>
      <c r="C55" s="83"/>
      <c r="D55" s="83"/>
      <c r="E55" s="84"/>
    </row>
    <row r="56" spans="2:5" s="73" customFormat="1" x14ac:dyDescent="0.2"/>
    <row r="57" spans="2:5" s="73" customFormat="1" x14ac:dyDescent="0.2"/>
    <row r="58" spans="2:5" s="73" customFormat="1" x14ac:dyDescent="0.2"/>
    <row r="59" spans="2:5" s="73" customFormat="1" x14ac:dyDescent="0.2"/>
    <row r="60" spans="2:5" s="73" customFormat="1" x14ac:dyDescent="0.2"/>
    <row r="61" spans="2:5" s="73" customFormat="1" x14ac:dyDescent="0.2"/>
    <row r="62" spans="2:5" s="73" customFormat="1" x14ac:dyDescent="0.2"/>
    <row r="63" spans="2:5" s="73" customFormat="1" x14ac:dyDescent="0.2"/>
    <row r="64" spans="2:5" s="73" customFormat="1" x14ac:dyDescent="0.2"/>
    <row r="65" s="73" customFormat="1" x14ac:dyDescent="0.2"/>
    <row r="66" s="73" customFormat="1" x14ac:dyDescent="0.2"/>
    <row r="67" s="73" customFormat="1" x14ac:dyDescent="0.2"/>
    <row r="68" s="73" customFormat="1" x14ac:dyDescent="0.2"/>
    <row r="69" s="73" customFormat="1" x14ac:dyDescent="0.2"/>
    <row r="70" s="73" customFormat="1" x14ac:dyDescent="0.2"/>
    <row r="71" s="73" customFormat="1" x14ac:dyDescent="0.2"/>
    <row r="72" s="73" customFormat="1" x14ac:dyDescent="0.2"/>
    <row r="73" s="73" customFormat="1" x14ac:dyDescent="0.2"/>
    <row r="74" s="73" customFormat="1" x14ac:dyDescent="0.2"/>
    <row r="75" s="73" customFormat="1" x14ac:dyDescent="0.2"/>
    <row r="76" s="73" customFormat="1" x14ac:dyDescent="0.2"/>
    <row r="77" s="73" customFormat="1" x14ac:dyDescent="0.2"/>
    <row r="78" s="73" customFormat="1" x14ac:dyDescent="0.2"/>
    <row r="79" s="73" customFormat="1" x14ac:dyDescent="0.2"/>
    <row r="80" s="73" customFormat="1" x14ac:dyDescent="0.2"/>
    <row r="81" s="73" customFormat="1" x14ac:dyDescent="0.2"/>
    <row r="82" s="73" customFormat="1" x14ac:dyDescent="0.2"/>
    <row r="83" s="73" customFormat="1" x14ac:dyDescent="0.2"/>
    <row r="84" s="73" customFormat="1" x14ac:dyDescent="0.2"/>
    <row r="85" s="73" customFormat="1" x14ac:dyDescent="0.2"/>
    <row r="86" s="73" customFormat="1" x14ac:dyDescent="0.2"/>
    <row r="87" s="73" customFormat="1" x14ac:dyDescent="0.2"/>
    <row r="88" s="73" customFormat="1" x14ac:dyDescent="0.2"/>
    <row r="89" s="73" customFormat="1" x14ac:dyDescent="0.2"/>
    <row r="90" s="73" customFormat="1" x14ac:dyDescent="0.2"/>
    <row r="91" s="73" customFormat="1" x14ac:dyDescent="0.2"/>
    <row r="92" s="73" customFormat="1" x14ac:dyDescent="0.2"/>
    <row r="93" s="73" customFormat="1" x14ac:dyDescent="0.2"/>
    <row r="94" s="73" customFormat="1" x14ac:dyDescent="0.2"/>
    <row r="95" s="73" customFormat="1" x14ac:dyDescent="0.2"/>
    <row r="96" s="73" customFormat="1" x14ac:dyDescent="0.2"/>
    <row r="97" s="73" customFormat="1" x14ac:dyDescent="0.2"/>
    <row r="98" s="73" customFormat="1" x14ac:dyDescent="0.2"/>
    <row r="99" s="73" customFormat="1" x14ac:dyDescent="0.2"/>
    <row r="100" s="73" customFormat="1" x14ac:dyDescent="0.2"/>
    <row r="101" s="73" customFormat="1" x14ac:dyDescent="0.2"/>
    <row r="102" s="73" customFormat="1" x14ac:dyDescent="0.2"/>
    <row r="103" s="73" customFormat="1" x14ac:dyDescent="0.2"/>
    <row r="104" s="73" customFormat="1" x14ac:dyDescent="0.2"/>
    <row r="105" s="73" customFormat="1" x14ac:dyDescent="0.2"/>
    <row r="106" s="73" customFormat="1" x14ac:dyDescent="0.2"/>
    <row r="107" s="73" customFormat="1" x14ac:dyDescent="0.2"/>
    <row r="108" s="73" customFormat="1" x14ac:dyDescent="0.2"/>
    <row r="109" s="73" customFormat="1" x14ac:dyDescent="0.2"/>
    <row r="110" s="73" customFormat="1" x14ac:dyDescent="0.2"/>
    <row r="111" s="73" customFormat="1" x14ac:dyDescent="0.2"/>
    <row r="112" s="73" customFormat="1" x14ac:dyDescent="0.2"/>
    <row r="113" s="73" customFormat="1" x14ac:dyDescent="0.2"/>
    <row r="114" s="73" customFormat="1" x14ac:dyDescent="0.2"/>
    <row r="115" s="73" customFormat="1" x14ac:dyDescent="0.2"/>
    <row r="116" s="73" customFormat="1" x14ac:dyDescent="0.2"/>
    <row r="117" s="73" customFormat="1" x14ac:dyDescent="0.2"/>
    <row r="118" s="73" customFormat="1" x14ac:dyDescent="0.2"/>
    <row r="119" s="73" customFormat="1" x14ac:dyDescent="0.2"/>
    <row r="120" s="73" customFormat="1" x14ac:dyDescent="0.2"/>
    <row r="121" s="73" customFormat="1" x14ac:dyDescent="0.2"/>
    <row r="122" s="73" customFormat="1" x14ac:dyDescent="0.2"/>
    <row r="123" s="73" customFormat="1" x14ac:dyDescent="0.2"/>
    <row r="124" s="73" customFormat="1" x14ac:dyDescent="0.2"/>
    <row r="125" s="73" customFormat="1" x14ac:dyDescent="0.2"/>
    <row r="126" s="73" customFormat="1" x14ac:dyDescent="0.2"/>
    <row r="127" s="73" customFormat="1" x14ac:dyDescent="0.2"/>
    <row r="128" s="73" customFormat="1" x14ac:dyDescent="0.2"/>
    <row r="129" s="73" customFormat="1" x14ac:dyDescent="0.2"/>
    <row r="130" s="73" customFormat="1" x14ac:dyDescent="0.2"/>
    <row r="131" s="73" customFormat="1" x14ac:dyDescent="0.2"/>
    <row r="132" s="73" customFormat="1" x14ac:dyDescent="0.2"/>
    <row r="133" s="73" customFormat="1" x14ac:dyDescent="0.2"/>
    <row r="134" s="73" customFormat="1" x14ac:dyDescent="0.2"/>
    <row r="135" s="73" customFormat="1" x14ac:dyDescent="0.2"/>
    <row r="136" s="73" customFormat="1" x14ac:dyDescent="0.2"/>
    <row r="137" s="73" customFormat="1" x14ac:dyDescent="0.2"/>
    <row r="138" s="73" customFormat="1" x14ac:dyDescent="0.2"/>
    <row r="139" s="73" customFormat="1" x14ac:dyDescent="0.2"/>
    <row r="140" s="73" customFormat="1" x14ac:dyDescent="0.2"/>
    <row r="141" s="73" customFormat="1" x14ac:dyDescent="0.2"/>
    <row r="142" s="73" customFormat="1" x14ac:dyDescent="0.2"/>
    <row r="143" s="73" customFormat="1" x14ac:dyDescent="0.2"/>
    <row r="144" s="73" customFormat="1" x14ac:dyDescent="0.2"/>
    <row r="145" s="73" customFormat="1" x14ac:dyDescent="0.2"/>
    <row r="146" s="73" customFormat="1" x14ac:dyDescent="0.2"/>
    <row r="147" s="73" customFormat="1" x14ac:dyDescent="0.2"/>
    <row r="148" s="73" customFormat="1" x14ac:dyDescent="0.2"/>
    <row r="149" s="73" customFormat="1" x14ac:dyDescent="0.2"/>
    <row r="150" s="73" customFormat="1" x14ac:dyDescent="0.2"/>
    <row r="151" s="73" customFormat="1" x14ac:dyDescent="0.2"/>
    <row r="152" s="73" customFormat="1" x14ac:dyDescent="0.2"/>
    <row r="153" s="73" customFormat="1" x14ac:dyDescent="0.2"/>
    <row r="154" s="73" customFormat="1" x14ac:dyDescent="0.2"/>
    <row r="155" s="73" customFormat="1" x14ac:dyDescent="0.2"/>
    <row r="156" s="73" customFormat="1" x14ac:dyDescent="0.2"/>
    <row r="157" s="73" customFormat="1" x14ac:dyDescent="0.2"/>
    <row r="158" s="73" customFormat="1" x14ac:dyDescent="0.2"/>
    <row r="159" s="73" customFormat="1" x14ac:dyDescent="0.2"/>
    <row r="160" s="73" customFormat="1" x14ac:dyDescent="0.2"/>
    <row r="161" s="73" customFormat="1" x14ac:dyDescent="0.2"/>
    <row r="162" s="73" customFormat="1" x14ac:dyDescent="0.2"/>
    <row r="163" s="73" customFormat="1" x14ac:dyDescent="0.2"/>
    <row r="164" s="73" customFormat="1" x14ac:dyDescent="0.2"/>
    <row r="165" s="73" customFormat="1" x14ac:dyDescent="0.2"/>
    <row r="166" s="73" customFormat="1" x14ac:dyDescent="0.2"/>
    <row r="167" s="73" customFormat="1" x14ac:dyDescent="0.2"/>
    <row r="168" s="73" customFormat="1" x14ac:dyDescent="0.2"/>
    <row r="169" s="73" customFormat="1" x14ac:dyDescent="0.2"/>
    <row r="170" s="73" customFormat="1" x14ac:dyDescent="0.2"/>
    <row r="171" s="73" customFormat="1" x14ac:dyDescent="0.2"/>
    <row r="172" s="73" customFormat="1" x14ac:dyDescent="0.2"/>
    <row r="173" s="73" customFormat="1" x14ac:dyDescent="0.2"/>
    <row r="174" s="73" customFormat="1" x14ac:dyDescent="0.2"/>
    <row r="175" s="73" customFormat="1" x14ac:dyDescent="0.2"/>
    <row r="176" s="73" customFormat="1" x14ac:dyDescent="0.2"/>
    <row r="177" s="73" customFormat="1" x14ac:dyDescent="0.2"/>
    <row r="178" s="73" customFormat="1" x14ac:dyDescent="0.2"/>
    <row r="179" s="73" customFormat="1" x14ac:dyDescent="0.2"/>
    <row r="180" s="73" customFormat="1" x14ac:dyDescent="0.2"/>
    <row r="181" s="73" customFormat="1" x14ac:dyDescent="0.2"/>
    <row r="182" s="73" customFormat="1" x14ac:dyDescent="0.2"/>
    <row r="183" s="73" customFormat="1" x14ac:dyDescent="0.2"/>
    <row r="184" s="73" customFormat="1" x14ac:dyDescent="0.2"/>
    <row r="185" s="73" customFormat="1" x14ac:dyDescent="0.2"/>
    <row r="186" s="73" customFormat="1" x14ac:dyDescent="0.2"/>
    <row r="187" s="73" customFormat="1" x14ac:dyDescent="0.2"/>
    <row r="188" s="73" customFormat="1" x14ac:dyDescent="0.2"/>
    <row r="189" s="73" customFormat="1" x14ac:dyDescent="0.2"/>
    <row r="190" s="73" customFormat="1" x14ac:dyDescent="0.2"/>
    <row r="191" s="73" customFormat="1" x14ac:dyDescent="0.2"/>
    <row r="192" s="73" customFormat="1" x14ac:dyDescent="0.2"/>
    <row r="193" s="73" customFormat="1" x14ac:dyDescent="0.2"/>
    <row r="194" s="73" customFormat="1" x14ac:dyDescent="0.2"/>
    <row r="195" s="73" customFormat="1" x14ac:dyDescent="0.2"/>
    <row r="196" s="73" customFormat="1" x14ac:dyDescent="0.2"/>
    <row r="197" s="73" customFormat="1" x14ac:dyDescent="0.2"/>
    <row r="198" s="73" customFormat="1" x14ac:dyDescent="0.2"/>
    <row r="199" s="73" customFormat="1" x14ac:dyDescent="0.2"/>
    <row r="200" s="73" customFormat="1" x14ac:dyDescent="0.2"/>
    <row r="201" s="73" customFormat="1" x14ac:dyDescent="0.2"/>
    <row r="202" s="73" customFormat="1" x14ac:dyDescent="0.2"/>
    <row r="203" s="73" customFormat="1" x14ac:dyDescent="0.2"/>
    <row r="204" s="73" customFormat="1" x14ac:dyDescent="0.2"/>
    <row r="205" s="73" customFormat="1" x14ac:dyDescent="0.2"/>
    <row r="206" s="73" customFormat="1" x14ac:dyDescent="0.2"/>
    <row r="207" s="73" customFormat="1" x14ac:dyDescent="0.2"/>
    <row r="208" s="73" customFormat="1" x14ac:dyDescent="0.2"/>
    <row r="209" s="73" customFormat="1" x14ac:dyDescent="0.2"/>
    <row r="210" s="73" customFormat="1" x14ac:dyDescent="0.2"/>
    <row r="211" s="73" customFormat="1" x14ac:dyDescent="0.2"/>
    <row r="212" s="73" customFormat="1" x14ac:dyDescent="0.2"/>
    <row r="213" s="73" customFormat="1" x14ac:dyDescent="0.2"/>
    <row r="214" s="73" customFormat="1" x14ac:dyDescent="0.2"/>
    <row r="215" s="73" customFormat="1" x14ac:dyDescent="0.2"/>
    <row r="216" s="73" customFormat="1" x14ac:dyDescent="0.2"/>
    <row r="217" s="73" customFormat="1" x14ac:dyDescent="0.2"/>
    <row r="218" s="73" customFormat="1" x14ac:dyDescent="0.2"/>
    <row r="219" s="73" customFormat="1" x14ac:dyDescent="0.2"/>
    <row r="220" s="73" customFormat="1" x14ac:dyDescent="0.2"/>
    <row r="221" s="73" customFormat="1" x14ac:dyDescent="0.2"/>
    <row r="222" s="73" customFormat="1" x14ac:dyDescent="0.2"/>
    <row r="223" s="73" customFormat="1" x14ac:dyDescent="0.2"/>
    <row r="224" s="73" customFormat="1" x14ac:dyDescent="0.2"/>
    <row r="225" s="73" customFormat="1" x14ac:dyDescent="0.2"/>
    <row r="226" s="73" customFormat="1" x14ac:dyDescent="0.2"/>
    <row r="227" s="73" customFormat="1" x14ac:dyDescent="0.2"/>
    <row r="228" s="73" customFormat="1" x14ac:dyDescent="0.2"/>
    <row r="229" s="73" customFormat="1" x14ac:dyDescent="0.2"/>
    <row r="230" s="73" customFormat="1" x14ac:dyDescent="0.2"/>
    <row r="231" s="73" customFormat="1" x14ac:dyDescent="0.2"/>
    <row r="232" s="73" customFormat="1" x14ac:dyDescent="0.2"/>
    <row r="233" s="73" customFormat="1" x14ac:dyDescent="0.2"/>
    <row r="234" s="73" customFormat="1" x14ac:dyDescent="0.2"/>
    <row r="235" s="73" customFormat="1" x14ac:dyDescent="0.2"/>
    <row r="236" s="73" customFormat="1" x14ac:dyDescent="0.2"/>
    <row r="237" s="73" customFormat="1" x14ac:dyDescent="0.2"/>
    <row r="238" s="73" customFormat="1" x14ac:dyDescent="0.2"/>
    <row r="239" s="73" customFormat="1" x14ac:dyDescent="0.2"/>
    <row r="240" s="73" customFormat="1" x14ac:dyDescent="0.2"/>
    <row r="241" s="73" customFormat="1" x14ac:dyDescent="0.2"/>
    <row r="242" s="73" customFormat="1" x14ac:dyDescent="0.2"/>
    <row r="243" s="73" customFormat="1" x14ac:dyDescent="0.2"/>
    <row r="244" s="73" customFormat="1" x14ac:dyDescent="0.2"/>
    <row r="245" s="73" customFormat="1" x14ac:dyDescent="0.2"/>
    <row r="246" s="73" customFormat="1" x14ac:dyDescent="0.2"/>
    <row r="247" s="73" customFormat="1" x14ac:dyDescent="0.2"/>
    <row r="248" s="73" customFormat="1" x14ac:dyDescent="0.2"/>
    <row r="249" s="73" customFormat="1" x14ac:dyDescent="0.2"/>
    <row r="250" s="73" customFormat="1" x14ac:dyDescent="0.2"/>
    <row r="251" s="73" customFormat="1" x14ac:dyDescent="0.2"/>
    <row r="252" s="73" customFormat="1" x14ac:dyDescent="0.2"/>
    <row r="253" s="73" customFormat="1" x14ac:dyDescent="0.2"/>
    <row r="254" s="73" customFormat="1" x14ac:dyDescent="0.2"/>
    <row r="255" s="73" customFormat="1" x14ac:dyDescent="0.2"/>
    <row r="256" s="73" customFormat="1" x14ac:dyDescent="0.2"/>
    <row r="257" s="73" customFormat="1" x14ac:dyDescent="0.2"/>
    <row r="258" s="73" customFormat="1" x14ac:dyDescent="0.2"/>
    <row r="259" s="73" customFormat="1" x14ac:dyDescent="0.2"/>
    <row r="260" s="73" customFormat="1" x14ac:dyDescent="0.2"/>
    <row r="261" s="73" customFormat="1" x14ac:dyDescent="0.2"/>
    <row r="262" s="73" customFormat="1" x14ac:dyDescent="0.2"/>
    <row r="263" s="73" customFormat="1" x14ac:dyDescent="0.2"/>
    <row r="264" s="73" customFormat="1" x14ac:dyDescent="0.2"/>
    <row r="265" s="73" customFormat="1" x14ac:dyDescent="0.2"/>
    <row r="266" s="73" customFormat="1" x14ac:dyDescent="0.2"/>
    <row r="267" s="73" customFormat="1" x14ac:dyDescent="0.2"/>
    <row r="268" s="73" customFormat="1" x14ac:dyDescent="0.2"/>
    <row r="269" s="73" customFormat="1" x14ac:dyDescent="0.2"/>
    <row r="270" s="73" customFormat="1" x14ac:dyDescent="0.2"/>
    <row r="271" s="73" customFormat="1" x14ac:dyDescent="0.2"/>
    <row r="272" s="73" customFormat="1" x14ac:dyDescent="0.2"/>
    <row r="273" s="73" customFormat="1" x14ac:dyDescent="0.2"/>
    <row r="274" s="73" customFormat="1" x14ac:dyDescent="0.2"/>
    <row r="275" s="73" customFormat="1" x14ac:dyDescent="0.2"/>
    <row r="276" s="73" customFormat="1" x14ac:dyDescent="0.2"/>
    <row r="277" s="73" customFormat="1" x14ac:dyDescent="0.2"/>
    <row r="278" s="73" customFormat="1" x14ac:dyDescent="0.2"/>
    <row r="279" s="73" customFormat="1" x14ac:dyDescent="0.2"/>
    <row r="280" s="73" customFormat="1" x14ac:dyDescent="0.2"/>
    <row r="281" s="73" customFormat="1" x14ac:dyDescent="0.2"/>
    <row r="282" s="73" customFormat="1" x14ac:dyDescent="0.2"/>
    <row r="283" s="73" customFormat="1" x14ac:dyDescent="0.2"/>
    <row r="284" s="73" customFormat="1" x14ac:dyDescent="0.2"/>
    <row r="285" s="73" customFormat="1" x14ac:dyDescent="0.2"/>
    <row r="286" s="73" customFormat="1" x14ac:dyDescent="0.2"/>
    <row r="287" s="73" customFormat="1" x14ac:dyDescent="0.2"/>
    <row r="288" s="73" customFormat="1" x14ac:dyDescent="0.2"/>
    <row r="289" s="73" customFormat="1" x14ac:dyDescent="0.2"/>
    <row r="290" s="73" customFormat="1" x14ac:dyDescent="0.2"/>
    <row r="291" s="73" customFormat="1" x14ac:dyDescent="0.2"/>
    <row r="292" s="73" customFormat="1" x14ac:dyDescent="0.2"/>
    <row r="293" s="73" customFormat="1" x14ac:dyDescent="0.2"/>
    <row r="294" s="73" customFormat="1" x14ac:dyDescent="0.2"/>
    <row r="295" s="73" customFormat="1" x14ac:dyDescent="0.2"/>
    <row r="296" s="73" customFormat="1" x14ac:dyDescent="0.2"/>
    <row r="297" s="73" customFormat="1" x14ac:dyDescent="0.2"/>
    <row r="298" s="73" customFormat="1" x14ac:dyDescent="0.2"/>
    <row r="299" s="73" customFormat="1" x14ac:dyDescent="0.2"/>
    <row r="300" s="73" customFormat="1" x14ac:dyDescent="0.2"/>
    <row r="301" s="73" customFormat="1" x14ac:dyDescent="0.2"/>
    <row r="302" s="73" customFormat="1" x14ac:dyDescent="0.2"/>
    <row r="303" s="73" customFormat="1" x14ac:dyDescent="0.2"/>
    <row r="304" s="73" customFormat="1" x14ac:dyDescent="0.2"/>
    <row r="305" s="73" customFormat="1" x14ac:dyDescent="0.2"/>
    <row r="306" s="73" customFormat="1" x14ac:dyDescent="0.2"/>
    <row r="307" s="73" customFormat="1" x14ac:dyDescent="0.2"/>
    <row r="308" s="73" customFormat="1" x14ac:dyDescent="0.2"/>
    <row r="309" s="73" customFormat="1" x14ac:dyDescent="0.2"/>
    <row r="310" s="73" customFormat="1" x14ac:dyDescent="0.2"/>
    <row r="311" s="73" customFormat="1" x14ac:dyDescent="0.2"/>
    <row r="312" s="73" customFormat="1" x14ac:dyDescent="0.2"/>
    <row r="313" s="73" customFormat="1" x14ac:dyDescent="0.2"/>
    <row r="314" s="73" customFormat="1" x14ac:dyDescent="0.2"/>
    <row r="315" s="73" customFormat="1" x14ac:dyDescent="0.2"/>
    <row r="316" s="73" customFormat="1" x14ac:dyDescent="0.2"/>
    <row r="317" s="73" customFormat="1" x14ac:dyDescent="0.2"/>
    <row r="318" s="73" customFormat="1" x14ac:dyDescent="0.2"/>
    <row r="319" s="73" customFormat="1" x14ac:dyDescent="0.2"/>
    <row r="320" s="73" customFormat="1" x14ac:dyDescent="0.2"/>
    <row r="321" s="73" customFormat="1" x14ac:dyDescent="0.2"/>
    <row r="322" s="73" customFormat="1" x14ac:dyDescent="0.2"/>
    <row r="323" s="73" customFormat="1" x14ac:dyDescent="0.2"/>
    <row r="324" s="73" customFormat="1" x14ac:dyDescent="0.2"/>
    <row r="325" s="73" customFormat="1" x14ac:dyDescent="0.2"/>
    <row r="326" s="73" customFormat="1" x14ac:dyDescent="0.2"/>
    <row r="327" s="73" customFormat="1" x14ac:dyDescent="0.2"/>
    <row r="328" s="73" customFormat="1" x14ac:dyDescent="0.2"/>
    <row r="329" s="73" customFormat="1" x14ac:dyDescent="0.2"/>
    <row r="330" s="73" customFormat="1" x14ac:dyDescent="0.2"/>
    <row r="331" s="73" customFormat="1" x14ac:dyDescent="0.2"/>
    <row r="332" s="73" customFormat="1" x14ac:dyDescent="0.2"/>
    <row r="333" s="73" customFormat="1" x14ac:dyDescent="0.2"/>
    <row r="334" s="73" customFormat="1" x14ac:dyDescent="0.2"/>
    <row r="335" s="73" customFormat="1" x14ac:dyDescent="0.2"/>
    <row r="336" s="73" customFormat="1" x14ac:dyDescent="0.2"/>
    <row r="337" s="73" customFormat="1" x14ac:dyDescent="0.2"/>
    <row r="338" s="73" customFormat="1" x14ac:dyDescent="0.2"/>
    <row r="339" s="73" customFormat="1" x14ac:dyDescent="0.2"/>
    <row r="340" s="73" customFormat="1" x14ac:dyDescent="0.2"/>
    <row r="341" s="73" customFormat="1" x14ac:dyDescent="0.2"/>
    <row r="342" s="73" customFormat="1" x14ac:dyDescent="0.2"/>
    <row r="343" s="73" customFormat="1" x14ac:dyDescent="0.2"/>
    <row r="344" s="73" customFormat="1" x14ac:dyDescent="0.2"/>
    <row r="345" s="73" customFormat="1" x14ac:dyDescent="0.2"/>
    <row r="346" s="73" customFormat="1" x14ac:dyDescent="0.2"/>
    <row r="347" s="73" customFormat="1" x14ac:dyDescent="0.2"/>
    <row r="348" s="73" customFormat="1" x14ac:dyDescent="0.2"/>
    <row r="349" s="73" customFormat="1" x14ac:dyDescent="0.2"/>
    <row r="350" s="73" customFormat="1" x14ac:dyDescent="0.2"/>
    <row r="351" s="73" customFormat="1" x14ac:dyDescent="0.2"/>
    <row r="352" s="73" customFormat="1" x14ac:dyDescent="0.2"/>
    <row r="353" s="73" customFormat="1" x14ac:dyDescent="0.2"/>
    <row r="354" s="73" customFormat="1" x14ac:dyDescent="0.2"/>
    <row r="355" s="73" customFormat="1" x14ac:dyDescent="0.2"/>
    <row r="356" s="73" customFormat="1" x14ac:dyDescent="0.2"/>
    <row r="357" s="73" customFormat="1" x14ac:dyDescent="0.2"/>
    <row r="358" s="73" customFormat="1" x14ac:dyDescent="0.2"/>
    <row r="359" s="73" customFormat="1" x14ac:dyDescent="0.2"/>
    <row r="360" s="73" customFormat="1" x14ac:dyDescent="0.2"/>
    <row r="361" s="73" customFormat="1" x14ac:dyDescent="0.2"/>
    <row r="362" s="73" customFormat="1" x14ac:dyDescent="0.2"/>
    <row r="363" s="73" customFormat="1" x14ac:dyDescent="0.2"/>
    <row r="364" s="73" customFormat="1" x14ac:dyDescent="0.2"/>
    <row r="365" s="73" customFormat="1" x14ac:dyDescent="0.2"/>
    <row r="366" s="73" customFormat="1" x14ac:dyDescent="0.2"/>
    <row r="367" s="73" customFormat="1" x14ac:dyDescent="0.2"/>
    <row r="368" s="73" customFormat="1" x14ac:dyDescent="0.2"/>
    <row r="369" s="73" customFormat="1" x14ac:dyDescent="0.2"/>
    <row r="370" s="73" customFormat="1" x14ac:dyDescent="0.2"/>
    <row r="371" s="73" customFormat="1" x14ac:dyDescent="0.2"/>
    <row r="372" s="73" customFormat="1" x14ac:dyDescent="0.2"/>
    <row r="373" s="73" customFormat="1" x14ac:dyDescent="0.2"/>
    <row r="374" s="73" customFormat="1" x14ac:dyDescent="0.2"/>
    <row r="375" s="73" customFormat="1" x14ac:dyDescent="0.2"/>
    <row r="376" s="73" customFormat="1" x14ac:dyDescent="0.2"/>
    <row r="377" s="73" customFormat="1" x14ac:dyDescent="0.2"/>
    <row r="378" s="73" customFormat="1" x14ac:dyDescent="0.2"/>
    <row r="379" s="73" customFormat="1" x14ac:dyDescent="0.2"/>
    <row r="380" s="73" customFormat="1" x14ac:dyDescent="0.2"/>
    <row r="381" s="73" customFormat="1" x14ac:dyDescent="0.2"/>
    <row r="382" s="73" customFormat="1" x14ac:dyDescent="0.2"/>
    <row r="383" s="73" customFormat="1" x14ac:dyDescent="0.2"/>
    <row r="384" s="73" customFormat="1" x14ac:dyDescent="0.2"/>
    <row r="385" s="73" customFormat="1" x14ac:dyDescent="0.2"/>
    <row r="386" s="73" customFormat="1" x14ac:dyDescent="0.2"/>
    <row r="387" s="73" customFormat="1" x14ac:dyDescent="0.2"/>
    <row r="388" s="73" customFormat="1" x14ac:dyDescent="0.2"/>
    <row r="389" s="73" customFormat="1" x14ac:dyDescent="0.2"/>
    <row r="390" s="73" customFormat="1" x14ac:dyDescent="0.2"/>
    <row r="391" s="73" customFormat="1" x14ac:dyDescent="0.2"/>
    <row r="392" s="73" customFormat="1" x14ac:dyDescent="0.2"/>
    <row r="393" s="73" customFormat="1" x14ac:dyDescent="0.2"/>
    <row r="394" s="73" customFormat="1" x14ac:dyDescent="0.2"/>
    <row r="395" s="73" customFormat="1" x14ac:dyDescent="0.2"/>
    <row r="396" s="73" customFormat="1" x14ac:dyDescent="0.2"/>
    <row r="397" s="73" customFormat="1" x14ac:dyDescent="0.2"/>
    <row r="398" s="73" customFormat="1" x14ac:dyDescent="0.2"/>
    <row r="399" s="73" customFormat="1" x14ac:dyDescent="0.2"/>
    <row r="400" s="73" customFormat="1" x14ac:dyDescent="0.2"/>
    <row r="401" s="73" customFormat="1" x14ac:dyDescent="0.2"/>
    <row r="402" s="73" customFormat="1" x14ac:dyDescent="0.2"/>
    <row r="403" s="73" customFormat="1" x14ac:dyDescent="0.2"/>
    <row r="404" s="73" customFormat="1" x14ac:dyDescent="0.2"/>
    <row r="405" s="73" customFormat="1" x14ac:dyDescent="0.2"/>
    <row r="406" s="73" customFormat="1" x14ac:dyDescent="0.2"/>
    <row r="407" s="73" customFormat="1" x14ac:dyDescent="0.2"/>
    <row r="408" s="73" customFormat="1" x14ac:dyDescent="0.2"/>
    <row r="409" s="73" customFormat="1" x14ac:dyDescent="0.2"/>
    <row r="410" s="73" customFormat="1" x14ac:dyDescent="0.2"/>
    <row r="411" s="73" customFormat="1" x14ac:dyDescent="0.2"/>
    <row r="412" s="73" customFormat="1" x14ac:dyDescent="0.2"/>
    <row r="413" s="73" customFormat="1" x14ac:dyDescent="0.2"/>
    <row r="414" s="73" customFormat="1" x14ac:dyDescent="0.2"/>
    <row r="415" s="73" customFormat="1" x14ac:dyDescent="0.2"/>
    <row r="416" s="73" customFormat="1" x14ac:dyDescent="0.2"/>
    <row r="417" s="73" customFormat="1" x14ac:dyDescent="0.2"/>
    <row r="418" s="73" customFormat="1" x14ac:dyDescent="0.2"/>
    <row r="419" s="73" customFormat="1" x14ac:dyDescent="0.2"/>
    <row r="420" s="73" customFormat="1" x14ac:dyDescent="0.2"/>
    <row r="421" s="73" customFormat="1" x14ac:dyDescent="0.2"/>
    <row r="422" s="73" customFormat="1" x14ac:dyDescent="0.2"/>
    <row r="423" s="73" customFormat="1" x14ac:dyDescent="0.2"/>
    <row r="424" s="73" customFormat="1" x14ac:dyDescent="0.2"/>
    <row r="425" s="73" customFormat="1" x14ac:dyDescent="0.2"/>
    <row r="426" s="73" customFormat="1" x14ac:dyDescent="0.2"/>
    <row r="427" s="73" customFormat="1" x14ac:dyDescent="0.2"/>
    <row r="428" s="73" customFormat="1" x14ac:dyDescent="0.2"/>
    <row r="429" s="73" customFormat="1" x14ac:dyDescent="0.2"/>
    <row r="430" s="73" customFormat="1" x14ac:dyDescent="0.2"/>
    <row r="431" s="73" customFormat="1" x14ac:dyDescent="0.2"/>
    <row r="432" s="73" customFormat="1" x14ac:dyDescent="0.2"/>
    <row r="433" s="73" customFormat="1" x14ac:dyDescent="0.2"/>
    <row r="434" s="73" customFormat="1" x14ac:dyDescent="0.2"/>
    <row r="435" s="73" customFormat="1" x14ac:dyDescent="0.2"/>
    <row r="436" s="73" customFormat="1" x14ac:dyDescent="0.2"/>
    <row r="437" s="73" customFormat="1" x14ac:dyDescent="0.2"/>
    <row r="438" s="73" customFormat="1" x14ac:dyDescent="0.2"/>
    <row r="439" s="73" customFormat="1" x14ac:dyDescent="0.2"/>
    <row r="440" s="73" customFormat="1" x14ac:dyDescent="0.2"/>
    <row r="441" s="73" customFormat="1" x14ac:dyDescent="0.2"/>
    <row r="442" s="73" customFormat="1" x14ac:dyDescent="0.2"/>
    <row r="443" s="73" customFormat="1" x14ac:dyDescent="0.2"/>
    <row r="444" s="73" customFormat="1" x14ac:dyDescent="0.2"/>
    <row r="445" s="73" customFormat="1" x14ac:dyDescent="0.2"/>
    <row r="446" s="73" customFormat="1" x14ac:dyDescent="0.2"/>
    <row r="447" s="73" customFormat="1" x14ac:dyDescent="0.2"/>
    <row r="448" s="73" customFormat="1" x14ac:dyDescent="0.2"/>
    <row r="449" s="73" customFormat="1" x14ac:dyDescent="0.2"/>
    <row r="450" s="73" customFormat="1" x14ac:dyDescent="0.2"/>
    <row r="451" s="73" customFormat="1" x14ac:dyDescent="0.2"/>
    <row r="452" s="73" customFormat="1" x14ac:dyDescent="0.2"/>
    <row r="453" s="73" customFormat="1" x14ac:dyDescent="0.2"/>
    <row r="454" s="73" customFormat="1" x14ac:dyDescent="0.2"/>
    <row r="455" s="73" customFormat="1" x14ac:dyDescent="0.2"/>
    <row r="456" s="73" customFormat="1" x14ac:dyDescent="0.2"/>
    <row r="457" s="73" customFormat="1" x14ac:dyDescent="0.2"/>
    <row r="458" s="73" customFormat="1" x14ac:dyDescent="0.2"/>
    <row r="459" s="73" customFormat="1" x14ac:dyDescent="0.2"/>
    <row r="460" s="73" customFormat="1" x14ac:dyDescent="0.2"/>
  </sheetData>
  <sheetProtection password="CCB6" sheet="1" objects="1" scenarios="1" selectLockedCells="1"/>
  <mergeCells count="30">
    <mergeCell ref="A1:B1"/>
    <mergeCell ref="B2:D3"/>
    <mergeCell ref="C52:D52"/>
    <mergeCell ref="C53:D53"/>
    <mergeCell ref="C48:D48"/>
    <mergeCell ref="C49:D49"/>
    <mergeCell ref="C50:D50"/>
    <mergeCell ref="C51:D51"/>
    <mergeCell ref="C35:D35"/>
    <mergeCell ref="B41:E43"/>
    <mergeCell ref="B5:E7"/>
    <mergeCell ref="C9:D9"/>
    <mergeCell ref="C10:D10"/>
    <mergeCell ref="C11:D11"/>
    <mergeCell ref="C46:D46"/>
    <mergeCell ref="C12:D12"/>
    <mergeCell ref="C13:D13"/>
    <mergeCell ref="B22:E24"/>
    <mergeCell ref="C26:D26"/>
    <mergeCell ref="C32:D32"/>
    <mergeCell ref="C47:D47"/>
    <mergeCell ref="C14:D14"/>
    <mergeCell ref="C15:D15"/>
    <mergeCell ref="C16:D16"/>
    <mergeCell ref="C27:D27"/>
    <mergeCell ref="C28:D28"/>
    <mergeCell ref="C29:D29"/>
    <mergeCell ref="C33:D33"/>
    <mergeCell ref="C34:D34"/>
    <mergeCell ref="C45:D45"/>
  </mergeCells>
  <phoneticPr fontId="0" type="noConversion"/>
  <pageMargins left="0.75" right="0.75" top="1" bottom="1" header="0.5" footer="0.5"/>
  <pageSetup scale="66" orientation="portrait" r:id="rId1"/>
  <headerFooter alignWithMargins="0">
    <oddFooter>&amp;CAgilent Remote Advisor Contact Information
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X400"/>
  <sheetViews>
    <sheetView showGridLines="0" workbookViewId="0">
      <selection activeCell="C9" sqref="C9:D9"/>
    </sheetView>
  </sheetViews>
  <sheetFormatPr defaultRowHeight="15" x14ac:dyDescent="0.2"/>
  <cols>
    <col min="1" max="1" width="9.140625" style="102"/>
    <col min="2" max="2" width="44.5703125" style="4" bestFit="1" customWidth="1"/>
    <col min="3" max="4" width="60.7109375" style="1" customWidth="1"/>
    <col min="5" max="5" width="9.140625" style="1"/>
    <col min="6" max="26" width="9.140625" style="102"/>
    <col min="27" max="27" width="9.140625" style="102" hidden="1" customWidth="1"/>
    <col min="28" max="29" width="40.7109375" style="102" hidden="1" customWidth="1"/>
    <col min="30" max="30" width="35.7109375" style="102" hidden="1" customWidth="1"/>
    <col min="31" max="43" width="9.140625" style="102" hidden="1" customWidth="1"/>
    <col min="44" max="50" width="9.140625" style="102" customWidth="1"/>
    <col min="51" max="16384" width="9.140625" style="1"/>
  </cols>
  <sheetData>
    <row r="1" spans="1:39" ht="12.75" x14ac:dyDescent="0.2">
      <c r="A1" s="288" t="str">
        <f>'Contact Information'!A1:B1</f>
        <v>Rev A.02.09.002</v>
      </c>
      <c r="B1" s="288"/>
      <c r="C1" s="102"/>
      <c r="D1" s="102"/>
      <c r="E1" s="102"/>
    </row>
    <row r="2" spans="1:39" ht="12.75" x14ac:dyDescent="0.2">
      <c r="B2" s="269" t="s">
        <v>46</v>
      </c>
      <c r="C2" s="269"/>
      <c r="D2" s="269"/>
      <c r="E2" s="102"/>
    </row>
    <row r="3" spans="1:39" ht="12.75" x14ac:dyDescent="0.2">
      <c r="B3" s="269"/>
      <c r="C3" s="269"/>
      <c r="D3" s="269"/>
      <c r="E3" s="102"/>
    </row>
    <row r="4" spans="1:39" ht="15.75" thickBot="1" x14ac:dyDescent="0.25">
      <c r="B4" s="103"/>
      <c r="C4" s="102"/>
      <c r="D4" s="102"/>
      <c r="E4" s="102"/>
    </row>
    <row r="5" spans="1:39" ht="15.75" x14ac:dyDescent="0.2">
      <c r="B5" s="271" t="s">
        <v>17</v>
      </c>
      <c r="C5" s="272"/>
      <c r="D5" s="272"/>
      <c r="E5" s="289"/>
      <c r="G5" s="100"/>
      <c r="H5" s="100"/>
      <c r="I5" s="100"/>
      <c r="J5" s="100"/>
      <c r="K5" s="100"/>
      <c r="L5" s="100"/>
      <c r="M5" s="100"/>
      <c r="N5" s="100"/>
      <c r="O5" s="100"/>
      <c r="P5" s="100"/>
    </row>
    <row r="6" spans="1:39" ht="15.75" x14ac:dyDescent="0.2">
      <c r="B6" s="261"/>
      <c r="C6" s="262"/>
      <c r="D6" s="262"/>
      <c r="E6" s="290"/>
      <c r="G6" s="100"/>
      <c r="H6" s="100"/>
      <c r="I6" s="100"/>
      <c r="J6" s="100"/>
      <c r="K6" s="100"/>
      <c r="L6" s="100"/>
      <c r="M6" s="100"/>
      <c r="N6" s="100"/>
      <c r="O6" s="100"/>
      <c r="P6" s="100"/>
    </row>
    <row r="7" spans="1:39" ht="15.75" x14ac:dyDescent="0.2">
      <c r="B7" s="261"/>
      <c r="C7" s="262"/>
      <c r="D7" s="262"/>
      <c r="E7" s="290"/>
      <c r="G7" s="100"/>
      <c r="H7" s="100"/>
      <c r="I7" s="100"/>
      <c r="J7" s="100"/>
      <c r="K7" s="100"/>
      <c r="L7" s="100"/>
      <c r="M7" s="100"/>
      <c r="N7" s="100"/>
      <c r="O7" s="100"/>
      <c r="P7" s="100"/>
    </row>
    <row r="8" spans="1:39" ht="12" customHeight="1" x14ac:dyDescent="0.2">
      <c r="B8" s="85"/>
      <c r="C8" s="86"/>
      <c r="D8" s="86"/>
      <c r="E8" s="87"/>
    </row>
    <row r="9" spans="1:39" ht="24.95" customHeight="1" x14ac:dyDescent="0.2">
      <c r="B9" s="88" t="s">
        <v>42</v>
      </c>
      <c r="C9" s="291" t="s">
        <v>45</v>
      </c>
      <c r="D9" s="291"/>
      <c r="E9" s="87"/>
      <c r="AB9" s="102" t="s">
        <v>2</v>
      </c>
      <c r="AC9" s="182" t="s">
        <v>217</v>
      </c>
      <c r="AD9" s="102" t="s">
        <v>3</v>
      </c>
      <c r="AE9" s="102" t="s">
        <v>47</v>
      </c>
      <c r="AM9" s="102" t="s">
        <v>68</v>
      </c>
    </row>
    <row r="10" spans="1:39" ht="24.95" customHeight="1" x14ac:dyDescent="0.2">
      <c r="B10" s="88" t="s">
        <v>4</v>
      </c>
      <c r="C10" s="292"/>
      <c r="D10" s="293"/>
      <c r="E10" s="87"/>
      <c r="AC10" s="182" t="b">
        <f>OR(C9=AB15,C9=AB16)</f>
        <v>0</v>
      </c>
    </row>
    <row r="11" spans="1:39" ht="30" customHeight="1" x14ac:dyDescent="0.2">
      <c r="B11" s="88"/>
      <c r="C11" s="276" t="str">
        <f>IF(AND($C$14="DHCP",$D$14="DHCP"),"Error: One Network Interface must be configured with a Static IP Address ","")</f>
        <v/>
      </c>
      <c r="D11" s="276"/>
      <c r="E11" s="87"/>
    </row>
    <row r="12" spans="1:39" ht="30" customHeight="1" x14ac:dyDescent="0.2">
      <c r="B12" s="88" t="s">
        <v>67</v>
      </c>
      <c r="C12" s="97" t="s">
        <v>45</v>
      </c>
      <c r="D12" s="89" t="str">
        <f>IF(C12=AM16,"Requires an additional network interface in the Gateway PC"," ")</f>
        <v xml:space="preserve"> </v>
      </c>
      <c r="E12" s="87"/>
    </row>
    <row r="13" spans="1:39" ht="30" customHeight="1" x14ac:dyDescent="0.2">
      <c r="B13" s="88"/>
      <c r="C13" s="90" t="s">
        <v>77</v>
      </c>
      <c r="D13" s="90" t="str">
        <f>IF(C12=AM16,"Isolated Network Interface Configuration"," ")</f>
        <v xml:space="preserve"> </v>
      </c>
      <c r="E13" s="87"/>
      <c r="AB13" s="102" t="s">
        <v>45</v>
      </c>
      <c r="AD13" s="102" t="s">
        <v>45</v>
      </c>
      <c r="AE13" s="102" t="s">
        <v>45</v>
      </c>
      <c r="AM13" s="102" t="s">
        <v>45</v>
      </c>
    </row>
    <row r="14" spans="1:39" ht="30" customHeight="1" x14ac:dyDescent="0.2">
      <c r="B14" s="88" t="s">
        <v>5</v>
      </c>
      <c r="C14" s="98" t="s">
        <v>45</v>
      </c>
      <c r="D14" s="99" t="str">
        <f>IF(C12=AM16,"Requires Static IP Address"," ")</f>
        <v xml:space="preserve"> </v>
      </c>
      <c r="E14" s="87"/>
      <c r="U14" s="182"/>
      <c r="AB14" s="102" t="s">
        <v>11</v>
      </c>
      <c r="AD14" s="102" t="s">
        <v>9</v>
      </c>
      <c r="AE14" s="102" t="s">
        <v>48</v>
      </c>
      <c r="AM14" s="102" t="s">
        <v>69</v>
      </c>
    </row>
    <row r="15" spans="1:39" ht="30" customHeight="1" x14ac:dyDescent="0.2">
      <c r="B15" s="88" t="s">
        <v>6</v>
      </c>
      <c r="C15" s="97"/>
      <c r="D15" s="97"/>
      <c r="E15" s="87"/>
      <c r="AB15" s="102" t="s">
        <v>14</v>
      </c>
      <c r="AD15" s="102" t="s">
        <v>8</v>
      </c>
      <c r="AE15" s="102" t="s">
        <v>49</v>
      </c>
      <c r="AM15" s="102" t="s">
        <v>70</v>
      </c>
    </row>
    <row r="16" spans="1:39" ht="30" customHeight="1" x14ac:dyDescent="0.2">
      <c r="B16" s="88" t="s">
        <v>7</v>
      </c>
      <c r="C16" s="97"/>
      <c r="D16" s="97"/>
      <c r="E16" s="87"/>
      <c r="AB16" s="102" t="s">
        <v>15</v>
      </c>
      <c r="AD16" s="102" t="s">
        <v>10</v>
      </c>
      <c r="AE16" s="102" t="s">
        <v>50</v>
      </c>
      <c r="AM16" s="102" t="s">
        <v>78</v>
      </c>
    </row>
    <row r="17" spans="2:39" ht="30" customHeight="1" x14ac:dyDescent="0.2">
      <c r="B17" s="88" t="s">
        <v>72</v>
      </c>
      <c r="C17" s="97"/>
      <c r="D17" s="97"/>
      <c r="E17" s="87"/>
    </row>
    <row r="18" spans="2:39" ht="30" customHeight="1" x14ac:dyDescent="0.2">
      <c r="B18" s="88" t="s">
        <v>73</v>
      </c>
      <c r="C18" s="97"/>
      <c r="D18" s="97"/>
      <c r="E18" s="87"/>
      <c r="AB18" s="102" t="str">
        <f>C9</f>
        <v>Select One</v>
      </c>
      <c r="AM18" s="102" t="s">
        <v>71</v>
      </c>
    </row>
    <row r="19" spans="2:39" ht="30" customHeight="1" x14ac:dyDescent="0.2">
      <c r="B19" s="88" t="s">
        <v>74</v>
      </c>
      <c r="C19" s="97"/>
      <c r="D19" s="97"/>
      <c r="E19" s="87"/>
      <c r="AB19" s="102" t="s">
        <v>14</v>
      </c>
    </row>
    <row r="20" spans="2:39" ht="30" customHeight="1" x14ac:dyDescent="0.2">
      <c r="B20" s="88" t="s">
        <v>75</v>
      </c>
      <c r="C20" s="97"/>
      <c r="D20" s="97"/>
      <c r="E20" s="87"/>
      <c r="AB20" s="102" t="s">
        <v>15</v>
      </c>
    </row>
    <row r="21" spans="2:39" ht="30" customHeight="1" x14ac:dyDescent="0.2">
      <c r="B21" s="88" t="s">
        <v>76</v>
      </c>
      <c r="C21" s="97"/>
      <c r="D21" s="97"/>
      <c r="E21" s="87"/>
    </row>
    <row r="22" spans="2:39" ht="30" customHeight="1" x14ac:dyDescent="0.2">
      <c r="B22" s="88"/>
      <c r="C22" s="75"/>
      <c r="D22" s="75"/>
      <c r="E22" s="87"/>
    </row>
    <row r="23" spans="2:39" ht="30" customHeight="1" x14ac:dyDescent="0.2">
      <c r="B23" s="88" t="s">
        <v>12</v>
      </c>
      <c r="C23" s="282" t="s">
        <v>16</v>
      </c>
      <c r="D23" s="282"/>
      <c r="E23" s="87"/>
    </row>
    <row r="24" spans="2:39" ht="30" customHeight="1" x14ac:dyDescent="0.2">
      <c r="B24" s="91" t="s">
        <v>116</v>
      </c>
      <c r="C24" s="281"/>
      <c r="D24" s="277"/>
      <c r="E24" s="87"/>
    </row>
    <row r="25" spans="2:39" ht="30" customHeight="1" x14ac:dyDescent="0.2">
      <c r="B25" s="88" t="s">
        <v>13</v>
      </c>
      <c r="C25" s="277"/>
      <c r="D25" s="277"/>
      <c r="E25" s="87"/>
    </row>
    <row r="26" spans="2:39" x14ac:dyDescent="0.2">
      <c r="B26" s="92"/>
      <c r="C26" s="93"/>
      <c r="D26" s="93"/>
      <c r="E26" s="87"/>
    </row>
    <row r="27" spans="2:39" x14ac:dyDescent="0.2">
      <c r="B27" s="92"/>
      <c r="C27" s="93"/>
      <c r="D27" s="93"/>
      <c r="E27" s="87"/>
    </row>
    <row r="28" spans="2:39" ht="15.75" thickBot="1" x14ac:dyDescent="0.25">
      <c r="B28" s="94"/>
      <c r="C28" s="95"/>
      <c r="D28" s="95"/>
      <c r="E28" s="96"/>
    </row>
    <row r="29" spans="2:39" s="102" customFormat="1" x14ac:dyDescent="0.2">
      <c r="B29" s="103"/>
    </row>
    <row r="30" spans="2:39" s="102" customFormat="1" ht="15.75" thickBot="1" x14ac:dyDescent="0.25">
      <c r="B30" s="103"/>
    </row>
    <row r="31" spans="2:39" ht="12.75" x14ac:dyDescent="0.2">
      <c r="B31" s="271" t="s">
        <v>21</v>
      </c>
      <c r="C31" s="272"/>
      <c r="D31" s="272"/>
      <c r="E31" s="280"/>
    </row>
    <row r="32" spans="2:39" ht="12.75" x14ac:dyDescent="0.2">
      <c r="B32" s="261"/>
      <c r="C32" s="262"/>
      <c r="D32" s="262"/>
      <c r="E32" s="263"/>
    </row>
    <row r="33" spans="2:10" ht="12.75" x14ac:dyDescent="0.2">
      <c r="B33" s="261"/>
      <c r="C33" s="262"/>
      <c r="D33" s="262"/>
      <c r="E33" s="263"/>
    </row>
    <row r="34" spans="2:10" x14ac:dyDescent="0.2">
      <c r="B34" s="92"/>
      <c r="C34" s="93"/>
      <c r="D34" s="93"/>
      <c r="E34" s="87"/>
    </row>
    <row r="35" spans="2:10" ht="24.95" customHeight="1" x14ac:dyDescent="0.2">
      <c r="B35" s="88" t="s">
        <v>18</v>
      </c>
      <c r="C35" s="281"/>
      <c r="D35" s="277"/>
      <c r="E35" s="87"/>
    </row>
    <row r="36" spans="2:10" ht="24.95" customHeight="1" x14ac:dyDescent="0.2">
      <c r="B36" s="88" t="s">
        <v>19</v>
      </c>
      <c r="C36" s="278"/>
      <c r="D36" s="277"/>
      <c r="E36" s="87"/>
    </row>
    <row r="37" spans="2:10" ht="24.95" customHeight="1" x14ac:dyDescent="0.2">
      <c r="B37" s="91" t="s">
        <v>232</v>
      </c>
      <c r="C37" s="283"/>
      <c r="D37" s="284"/>
      <c r="E37" s="87"/>
    </row>
    <row r="38" spans="2:10" ht="24.95" customHeight="1" x14ac:dyDescent="0.2">
      <c r="B38" s="88" t="s">
        <v>20</v>
      </c>
      <c r="C38" s="277"/>
      <c r="D38" s="277"/>
      <c r="E38" s="87"/>
    </row>
    <row r="39" spans="2:10" x14ac:dyDescent="0.2">
      <c r="B39" s="92"/>
      <c r="C39" s="93"/>
      <c r="D39" s="93"/>
      <c r="E39" s="87"/>
    </row>
    <row r="40" spans="2:10" x14ac:dyDescent="0.2">
      <c r="B40" s="92"/>
      <c r="C40" s="93"/>
      <c r="D40" s="93"/>
      <c r="E40" s="87"/>
    </row>
    <row r="41" spans="2:10" ht="15.75" thickBot="1" x14ac:dyDescent="0.25">
      <c r="B41" s="94"/>
      <c r="C41" s="95"/>
      <c r="D41" s="95"/>
      <c r="E41" s="96"/>
    </row>
    <row r="42" spans="2:10" s="102" customFormat="1" x14ac:dyDescent="0.2">
      <c r="B42" s="105"/>
      <c r="C42" s="106"/>
      <c r="D42" s="106"/>
      <c r="E42" s="106"/>
    </row>
    <row r="43" spans="2:10" s="102" customFormat="1" x14ac:dyDescent="0.2">
      <c r="B43" s="107"/>
      <c r="C43" s="104"/>
      <c r="D43" s="104"/>
      <c r="E43" s="104"/>
      <c r="F43" s="104"/>
      <c r="G43" s="104"/>
      <c r="H43" s="104"/>
      <c r="I43" s="104"/>
      <c r="J43" s="104"/>
    </row>
    <row r="44" spans="2:10" s="102" customFormat="1" ht="12.75" customHeight="1" x14ac:dyDescent="0.2">
      <c r="B44" s="274"/>
      <c r="C44" s="275"/>
      <c r="D44" s="275"/>
      <c r="E44" s="275"/>
      <c r="F44" s="104"/>
      <c r="G44" s="104"/>
      <c r="H44" s="104"/>
      <c r="I44" s="104"/>
      <c r="J44" s="104"/>
    </row>
    <row r="45" spans="2:10" s="102" customFormat="1" ht="12.75" customHeight="1" x14ac:dyDescent="0.2">
      <c r="B45" s="275"/>
      <c r="C45" s="275"/>
      <c r="D45" s="275"/>
      <c r="E45" s="275"/>
      <c r="F45" s="104"/>
      <c r="G45" s="104"/>
      <c r="H45" s="104"/>
      <c r="I45" s="104"/>
      <c r="J45" s="104"/>
    </row>
    <row r="46" spans="2:10" s="102" customFormat="1" ht="12.75" customHeight="1" x14ac:dyDescent="0.2">
      <c r="B46" s="275"/>
      <c r="C46" s="275"/>
      <c r="D46" s="275"/>
      <c r="E46" s="275"/>
      <c r="F46" s="104"/>
      <c r="G46" s="104"/>
      <c r="H46" s="104"/>
      <c r="I46" s="104"/>
      <c r="J46" s="104"/>
    </row>
    <row r="47" spans="2:10" s="102" customFormat="1" x14ac:dyDescent="0.2">
      <c r="B47" s="107"/>
      <c r="C47" s="104"/>
      <c r="D47" s="104"/>
      <c r="E47" s="104"/>
      <c r="F47" s="104"/>
      <c r="G47" s="104"/>
      <c r="H47" s="104"/>
      <c r="I47" s="104"/>
      <c r="J47" s="104"/>
    </row>
    <row r="48" spans="2:10" s="102" customFormat="1" ht="24.95" customHeight="1" x14ac:dyDescent="0.2">
      <c r="B48" s="108"/>
      <c r="C48" s="279"/>
      <c r="D48" s="279"/>
      <c r="E48" s="104"/>
      <c r="F48" s="104"/>
      <c r="G48" s="104"/>
      <c r="H48" s="104"/>
      <c r="I48" s="104"/>
      <c r="J48" s="104"/>
    </row>
    <row r="49" spans="2:10" s="102" customFormat="1" x14ac:dyDescent="0.2">
      <c r="B49" s="107"/>
      <c r="C49" s="104"/>
      <c r="D49" s="104"/>
      <c r="E49" s="104"/>
      <c r="F49" s="104"/>
      <c r="G49" s="104"/>
      <c r="H49" s="104"/>
      <c r="I49" s="104"/>
      <c r="J49" s="104"/>
    </row>
    <row r="50" spans="2:10" s="102" customFormat="1" x14ac:dyDescent="0.2">
      <c r="B50" s="107"/>
      <c r="C50" s="104"/>
      <c r="D50" s="104"/>
      <c r="E50" s="104"/>
      <c r="F50" s="104"/>
      <c r="G50" s="104"/>
      <c r="H50" s="104"/>
      <c r="I50" s="104"/>
      <c r="J50" s="104"/>
    </row>
    <row r="51" spans="2:10" s="102" customFormat="1" x14ac:dyDescent="0.2">
      <c r="B51" s="107"/>
      <c r="C51" s="104"/>
      <c r="D51" s="104"/>
      <c r="E51" s="104"/>
      <c r="F51" s="104"/>
      <c r="G51" s="104"/>
      <c r="H51" s="104"/>
      <c r="I51" s="104"/>
      <c r="J51" s="104"/>
    </row>
    <row r="52" spans="2:10" s="102" customFormat="1" x14ac:dyDescent="0.2">
      <c r="B52" s="107"/>
      <c r="C52" s="104"/>
      <c r="D52" s="104"/>
      <c r="E52" s="104"/>
      <c r="F52" s="104"/>
      <c r="G52" s="104"/>
      <c r="H52" s="104"/>
      <c r="I52" s="104"/>
      <c r="J52" s="104"/>
    </row>
    <row r="53" spans="2:10" s="102" customFormat="1" x14ac:dyDescent="0.2">
      <c r="B53" s="103"/>
    </row>
    <row r="54" spans="2:10" s="102" customFormat="1" ht="12.75" x14ac:dyDescent="0.2">
      <c r="B54" s="286"/>
      <c r="C54" s="286"/>
      <c r="D54" s="286"/>
      <c r="E54" s="286"/>
    </row>
    <row r="55" spans="2:10" s="102" customFormat="1" ht="12.75" x14ac:dyDescent="0.2">
      <c r="B55" s="286"/>
      <c r="C55" s="286"/>
      <c r="D55" s="286"/>
      <c r="E55" s="286"/>
    </row>
    <row r="56" spans="2:10" s="102" customFormat="1" ht="12.75" x14ac:dyDescent="0.2">
      <c r="B56" s="286"/>
      <c r="C56" s="286"/>
      <c r="D56" s="286"/>
      <c r="E56" s="286"/>
    </row>
    <row r="57" spans="2:10" s="102" customFormat="1" x14ac:dyDescent="0.2">
      <c r="B57" s="105"/>
      <c r="C57" s="109"/>
      <c r="D57" s="109"/>
      <c r="E57" s="106"/>
    </row>
    <row r="58" spans="2:10" s="102" customFormat="1" ht="24.95" customHeight="1" x14ac:dyDescent="0.2">
      <c r="B58" s="110"/>
      <c r="C58" s="287"/>
      <c r="D58" s="287"/>
      <c r="E58" s="106"/>
    </row>
    <row r="59" spans="2:10" s="102" customFormat="1" ht="24.95" customHeight="1" x14ac:dyDescent="0.2">
      <c r="B59" s="110"/>
      <c r="C59" s="287"/>
      <c r="D59" s="287"/>
      <c r="E59" s="106"/>
    </row>
    <row r="60" spans="2:10" s="102" customFormat="1" ht="15.75" x14ac:dyDescent="0.2">
      <c r="B60" s="110"/>
      <c r="C60" s="287"/>
      <c r="D60" s="287"/>
      <c r="E60" s="106"/>
    </row>
    <row r="61" spans="2:10" s="102" customFormat="1" x14ac:dyDescent="0.2">
      <c r="B61" s="105"/>
      <c r="C61" s="285"/>
      <c r="D61" s="285"/>
      <c r="E61" s="106"/>
    </row>
    <row r="62" spans="2:10" s="102" customFormat="1" x14ac:dyDescent="0.2">
      <c r="B62" s="105"/>
      <c r="C62" s="285"/>
      <c r="D62" s="285"/>
      <c r="E62" s="106"/>
    </row>
    <row r="63" spans="2:10" s="102" customFormat="1" x14ac:dyDescent="0.2">
      <c r="B63" s="105"/>
      <c r="C63" s="106"/>
      <c r="D63" s="106"/>
      <c r="E63" s="106"/>
    </row>
    <row r="64" spans="2:10" s="102" customFormat="1" x14ac:dyDescent="0.2">
      <c r="B64" s="103"/>
    </row>
    <row r="65" spans="2:2" s="102" customFormat="1" x14ac:dyDescent="0.2">
      <c r="B65" s="103"/>
    </row>
    <row r="66" spans="2:2" s="102" customFormat="1" x14ac:dyDescent="0.2">
      <c r="B66" s="103"/>
    </row>
    <row r="67" spans="2:2" s="102" customFormat="1" x14ac:dyDescent="0.2">
      <c r="B67" s="103"/>
    </row>
    <row r="68" spans="2:2" s="102" customFormat="1" x14ac:dyDescent="0.2">
      <c r="B68" s="103"/>
    </row>
    <row r="69" spans="2:2" s="102" customFormat="1" x14ac:dyDescent="0.2">
      <c r="B69" s="103"/>
    </row>
    <row r="70" spans="2:2" s="102" customFormat="1" x14ac:dyDescent="0.2">
      <c r="B70" s="103"/>
    </row>
    <row r="71" spans="2:2" s="102" customFormat="1" x14ac:dyDescent="0.2">
      <c r="B71" s="103"/>
    </row>
    <row r="72" spans="2:2" s="102" customFormat="1" x14ac:dyDescent="0.2">
      <c r="B72" s="103"/>
    </row>
    <row r="73" spans="2:2" s="102" customFormat="1" x14ac:dyDescent="0.2">
      <c r="B73" s="103"/>
    </row>
    <row r="74" spans="2:2" s="102" customFormat="1" x14ac:dyDescent="0.2">
      <c r="B74" s="103"/>
    </row>
    <row r="75" spans="2:2" s="102" customFormat="1" x14ac:dyDescent="0.2">
      <c r="B75" s="103"/>
    </row>
    <row r="76" spans="2:2" s="102" customFormat="1" x14ac:dyDescent="0.2">
      <c r="B76" s="103"/>
    </row>
    <row r="77" spans="2:2" s="102" customFormat="1" x14ac:dyDescent="0.2">
      <c r="B77" s="103"/>
    </row>
    <row r="78" spans="2:2" s="102" customFormat="1" x14ac:dyDescent="0.2">
      <c r="B78" s="103"/>
    </row>
    <row r="79" spans="2:2" s="102" customFormat="1" x14ac:dyDescent="0.2">
      <c r="B79" s="103"/>
    </row>
    <row r="80" spans="2:2" s="102" customFormat="1" x14ac:dyDescent="0.2">
      <c r="B80" s="103"/>
    </row>
    <row r="81" spans="2:2" s="102" customFormat="1" x14ac:dyDescent="0.2">
      <c r="B81" s="103"/>
    </row>
    <row r="82" spans="2:2" s="102" customFormat="1" x14ac:dyDescent="0.2">
      <c r="B82" s="103"/>
    </row>
    <row r="83" spans="2:2" s="102" customFormat="1" x14ac:dyDescent="0.2">
      <c r="B83" s="103"/>
    </row>
    <row r="84" spans="2:2" s="102" customFormat="1" x14ac:dyDescent="0.2">
      <c r="B84" s="103"/>
    </row>
    <row r="85" spans="2:2" s="102" customFormat="1" x14ac:dyDescent="0.2">
      <c r="B85" s="103"/>
    </row>
    <row r="86" spans="2:2" s="102" customFormat="1" x14ac:dyDescent="0.2">
      <c r="B86" s="103"/>
    </row>
    <row r="87" spans="2:2" s="102" customFormat="1" x14ac:dyDescent="0.2">
      <c r="B87" s="103"/>
    </row>
    <row r="88" spans="2:2" s="102" customFormat="1" x14ac:dyDescent="0.2">
      <c r="B88" s="103"/>
    </row>
    <row r="89" spans="2:2" s="102" customFormat="1" x14ac:dyDescent="0.2">
      <c r="B89" s="103"/>
    </row>
    <row r="90" spans="2:2" s="102" customFormat="1" x14ac:dyDescent="0.2">
      <c r="B90" s="103"/>
    </row>
    <row r="91" spans="2:2" s="102" customFormat="1" x14ac:dyDescent="0.2">
      <c r="B91" s="103"/>
    </row>
    <row r="92" spans="2:2" s="102" customFormat="1" x14ac:dyDescent="0.2">
      <c r="B92" s="103"/>
    </row>
    <row r="93" spans="2:2" s="102" customFormat="1" x14ac:dyDescent="0.2">
      <c r="B93" s="103"/>
    </row>
    <row r="94" spans="2:2" s="102" customFormat="1" x14ac:dyDescent="0.2">
      <c r="B94" s="103"/>
    </row>
    <row r="95" spans="2:2" s="102" customFormat="1" x14ac:dyDescent="0.2">
      <c r="B95" s="103"/>
    </row>
    <row r="96" spans="2:2" s="102" customFormat="1" x14ac:dyDescent="0.2">
      <c r="B96" s="103"/>
    </row>
    <row r="97" spans="2:2" s="102" customFormat="1" x14ac:dyDescent="0.2">
      <c r="B97" s="103"/>
    </row>
    <row r="98" spans="2:2" s="102" customFormat="1" x14ac:dyDescent="0.2">
      <c r="B98" s="103"/>
    </row>
    <row r="99" spans="2:2" s="102" customFormat="1" x14ac:dyDescent="0.2">
      <c r="B99" s="103"/>
    </row>
    <row r="100" spans="2:2" s="102" customFormat="1" x14ac:dyDescent="0.2">
      <c r="B100" s="103"/>
    </row>
    <row r="101" spans="2:2" s="102" customFormat="1" x14ac:dyDescent="0.2">
      <c r="B101" s="103"/>
    </row>
    <row r="102" spans="2:2" s="102" customFormat="1" x14ac:dyDescent="0.2">
      <c r="B102" s="103"/>
    </row>
    <row r="103" spans="2:2" s="102" customFormat="1" x14ac:dyDescent="0.2">
      <c r="B103" s="103"/>
    </row>
    <row r="104" spans="2:2" s="102" customFormat="1" x14ac:dyDescent="0.2">
      <c r="B104" s="103"/>
    </row>
    <row r="105" spans="2:2" s="102" customFormat="1" x14ac:dyDescent="0.2">
      <c r="B105" s="103"/>
    </row>
    <row r="106" spans="2:2" s="102" customFormat="1" x14ac:dyDescent="0.2">
      <c r="B106" s="103"/>
    </row>
    <row r="107" spans="2:2" s="102" customFormat="1" x14ac:dyDescent="0.2">
      <c r="B107" s="103"/>
    </row>
    <row r="108" spans="2:2" s="102" customFormat="1" x14ac:dyDescent="0.2">
      <c r="B108" s="103"/>
    </row>
    <row r="109" spans="2:2" s="102" customFormat="1" x14ac:dyDescent="0.2">
      <c r="B109" s="103"/>
    </row>
    <row r="110" spans="2:2" s="102" customFormat="1" x14ac:dyDescent="0.2">
      <c r="B110" s="103"/>
    </row>
    <row r="111" spans="2:2" s="102" customFormat="1" x14ac:dyDescent="0.2">
      <c r="B111" s="103"/>
    </row>
    <row r="112" spans="2:2" s="102" customFormat="1" x14ac:dyDescent="0.2">
      <c r="B112" s="103"/>
    </row>
    <row r="113" spans="2:2" s="102" customFormat="1" x14ac:dyDescent="0.2">
      <c r="B113" s="103"/>
    </row>
    <row r="114" spans="2:2" s="102" customFormat="1" x14ac:dyDescent="0.2">
      <c r="B114" s="103"/>
    </row>
    <row r="115" spans="2:2" s="102" customFormat="1" x14ac:dyDescent="0.2">
      <c r="B115" s="103"/>
    </row>
    <row r="116" spans="2:2" s="102" customFormat="1" x14ac:dyDescent="0.2">
      <c r="B116" s="103"/>
    </row>
    <row r="117" spans="2:2" s="102" customFormat="1" x14ac:dyDescent="0.2">
      <c r="B117" s="103"/>
    </row>
    <row r="118" spans="2:2" s="102" customFormat="1" x14ac:dyDescent="0.2">
      <c r="B118" s="103"/>
    </row>
    <row r="119" spans="2:2" s="102" customFormat="1" x14ac:dyDescent="0.2">
      <c r="B119" s="103"/>
    </row>
    <row r="120" spans="2:2" s="102" customFormat="1" x14ac:dyDescent="0.2">
      <c r="B120" s="103"/>
    </row>
    <row r="121" spans="2:2" s="102" customFormat="1" x14ac:dyDescent="0.2">
      <c r="B121" s="103"/>
    </row>
    <row r="122" spans="2:2" s="102" customFormat="1" x14ac:dyDescent="0.2">
      <c r="B122" s="103"/>
    </row>
    <row r="123" spans="2:2" s="102" customFormat="1" x14ac:dyDescent="0.2">
      <c r="B123" s="103"/>
    </row>
    <row r="124" spans="2:2" s="102" customFormat="1" x14ac:dyDescent="0.2">
      <c r="B124" s="103"/>
    </row>
    <row r="125" spans="2:2" s="102" customFormat="1" x14ac:dyDescent="0.2">
      <c r="B125" s="103"/>
    </row>
    <row r="126" spans="2:2" s="102" customFormat="1" x14ac:dyDescent="0.2">
      <c r="B126" s="103"/>
    </row>
    <row r="127" spans="2:2" s="102" customFormat="1" x14ac:dyDescent="0.2">
      <c r="B127" s="103"/>
    </row>
    <row r="128" spans="2:2" s="102" customFormat="1" x14ac:dyDescent="0.2">
      <c r="B128" s="103"/>
    </row>
    <row r="129" spans="2:2" s="102" customFormat="1" x14ac:dyDescent="0.2">
      <c r="B129" s="103"/>
    </row>
    <row r="130" spans="2:2" s="102" customFormat="1" x14ac:dyDescent="0.2">
      <c r="B130" s="103"/>
    </row>
    <row r="131" spans="2:2" s="102" customFormat="1" x14ac:dyDescent="0.2">
      <c r="B131" s="103"/>
    </row>
    <row r="132" spans="2:2" s="102" customFormat="1" x14ac:dyDescent="0.2">
      <c r="B132" s="103"/>
    </row>
    <row r="133" spans="2:2" s="102" customFormat="1" x14ac:dyDescent="0.2">
      <c r="B133" s="103"/>
    </row>
    <row r="134" spans="2:2" s="102" customFormat="1" x14ac:dyDescent="0.2">
      <c r="B134" s="103"/>
    </row>
    <row r="135" spans="2:2" s="102" customFormat="1" x14ac:dyDescent="0.2">
      <c r="B135" s="103"/>
    </row>
    <row r="136" spans="2:2" s="102" customFormat="1" x14ac:dyDescent="0.2">
      <c r="B136" s="103"/>
    </row>
    <row r="137" spans="2:2" s="102" customFormat="1" x14ac:dyDescent="0.2">
      <c r="B137" s="103"/>
    </row>
    <row r="138" spans="2:2" s="102" customFormat="1" x14ac:dyDescent="0.2">
      <c r="B138" s="103"/>
    </row>
    <row r="139" spans="2:2" s="102" customFormat="1" x14ac:dyDescent="0.2">
      <c r="B139" s="103"/>
    </row>
    <row r="140" spans="2:2" s="102" customFormat="1" x14ac:dyDescent="0.2">
      <c r="B140" s="103"/>
    </row>
    <row r="141" spans="2:2" s="102" customFormat="1" x14ac:dyDescent="0.2">
      <c r="B141" s="103"/>
    </row>
    <row r="142" spans="2:2" s="102" customFormat="1" x14ac:dyDescent="0.2">
      <c r="B142" s="103"/>
    </row>
    <row r="143" spans="2:2" s="102" customFormat="1" x14ac:dyDescent="0.2">
      <c r="B143" s="103"/>
    </row>
    <row r="144" spans="2:2" s="102" customFormat="1" x14ac:dyDescent="0.2">
      <c r="B144" s="103"/>
    </row>
    <row r="145" spans="2:2" s="102" customFormat="1" x14ac:dyDescent="0.2">
      <c r="B145" s="103"/>
    </row>
    <row r="146" spans="2:2" s="102" customFormat="1" x14ac:dyDescent="0.2">
      <c r="B146" s="103"/>
    </row>
    <row r="147" spans="2:2" s="102" customFormat="1" x14ac:dyDescent="0.2">
      <c r="B147" s="103"/>
    </row>
    <row r="148" spans="2:2" s="102" customFormat="1" x14ac:dyDescent="0.2">
      <c r="B148" s="103"/>
    </row>
    <row r="149" spans="2:2" s="102" customFormat="1" x14ac:dyDescent="0.2">
      <c r="B149" s="103"/>
    </row>
    <row r="150" spans="2:2" s="102" customFormat="1" x14ac:dyDescent="0.2">
      <c r="B150" s="103"/>
    </row>
    <row r="151" spans="2:2" s="102" customFormat="1" x14ac:dyDescent="0.2">
      <c r="B151" s="103"/>
    </row>
    <row r="152" spans="2:2" s="102" customFormat="1" x14ac:dyDescent="0.2">
      <c r="B152" s="103"/>
    </row>
    <row r="153" spans="2:2" s="102" customFormat="1" x14ac:dyDescent="0.2">
      <c r="B153" s="103"/>
    </row>
    <row r="154" spans="2:2" s="102" customFormat="1" x14ac:dyDescent="0.2">
      <c r="B154" s="103"/>
    </row>
    <row r="155" spans="2:2" s="102" customFormat="1" x14ac:dyDescent="0.2">
      <c r="B155" s="103"/>
    </row>
    <row r="156" spans="2:2" s="102" customFormat="1" x14ac:dyDescent="0.2">
      <c r="B156" s="103"/>
    </row>
    <row r="157" spans="2:2" s="102" customFormat="1" x14ac:dyDescent="0.2">
      <c r="B157" s="103"/>
    </row>
    <row r="158" spans="2:2" s="102" customFormat="1" x14ac:dyDescent="0.2">
      <c r="B158" s="103"/>
    </row>
    <row r="159" spans="2:2" s="102" customFormat="1" x14ac:dyDescent="0.2">
      <c r="B159" s="103"/>
    </row>
    <row r="160" spans="2:2" s="102" customFormat="1" x14ac:dyDescent="0.2">
      <c r="B160" s="103"/>
    </row>
    <row r="161" spans="2:2" s="102" customFormat="1" x14ac:dyDescent="0.2">
      <c r="B161" s="103"/>
    </row>
    <row r="162" spans="2:2" s="102" customFormat="1" x14ac:dyDescent="0.2">
      <c r="B162" s="103"/>
    </row>
    <row r="163" spans="2:2" s="102" customFormat="1" x14ac:dyDescent="0.2">
      <c r="B163" s="103"/>
    </row>
    <row r="164" spans="2:2" s="102" customFormat="1" x14ac:dyDescent="0.2">
      <c r="B164" s="103"/>
    </row>
    <row r="165" spans="2:2" s="102" customFormat="1" x14ac:dyDescent="0.2">
      <c r="B165" s="103"/>
    </row>
    <row r="166" spans="2:2" s="102" customFormat="1" x14ac:dyDescent="0.2">
      <c r="B166" s="103"/>
    </row>
    <row r="167" spans="2:2" s="102" customFormat="1" x14ac:dyDescent="0.2">
      <c r="B167" s="103"/>
    </row>
    <row r="168" spans="2:2" s="102" customFormat="1" x14ac:dyDescent="0.2">
      <c r="B168" s="103"/>
    </row>
    <row r="169" spans="2:2" s="102" customFormat="1" x14ac:dyDescent="0.2">
      <c r="B169" s="103"/>
    </row>
    <row r="170" spans="2:2" s="102" customFormat="1" x14ac:dyDescent="0.2">
      <c r="B170" s="103"/>
    </row>
    <row r="171" spans="2:2" s="102" customFormat="1" x14ac:dyDescent="0.2">
      <c r="B171" s="103"/>
    </row>
    <row r="172" spans="2:2" s="102" customFormat="1" x14ac:dyDescent="0.2">
      <c r="B172" s="103"/>
    </row>
    <row r="173" spans="2:2" s="102" customFormat="1" x14ac:dyDescent="0.2">
      <c r="B173" s="103"/>
    </row>
    <row r="174" spans="2:2" s="102" customFormat="1" x14ac:dyDescent="0.2">
      <c r="B174" s="103"/>
    </row>
    <row r="175" spans="2:2" s="102" customFormat="1" x14ac:dyDescent="0.2">
      <c r="B175" s="103"/>
    </row>
    <row r="176" spans="2:2" s="102" customFormat="1" x14ac:dyDescent="0.2">
      <c r="B176" s="103"/>
    </row>
    <row r="177" spans="2:2" s="102" customFormat="1" x14ac:dyDescent="0.2">
      <c r="B177" s="103"/>
    </row>
    <row r="178" spans="2:2" s="102" customFormat="1" x14ac:dyDescent="0.2">
      <c r="B178" s="103"/>
    </row>
    <row r="179" spans="2:2" s="102" customFormat="1" x14ac:dyDescent="0.2">
      <c r="B179" s="103"/>
    </row>
    <row r="180" spans="2:2" s="102" customFormat="1" x14ac:dyDescent="0.2">
      <c r="B180" s="103"/>
    </row>
    <row r="181" spans="2:2" s="102" customFormat="1" x14ac:dyDescent="0.2">
      <c r="B181" s="103"/>
    </row>
    <row r="182" spans="2:2" s="102" customFormat="1" x14ac:dyDescent="0.2">
      <c r="B182" s="103"/>
    </row>
    <row r="183" spans="2:2" s="102" customFormat="1" x14ac:dyDescent="0.2">
      <c r="B183" s="103"/>
    </row>
    <row r="184" spans="2:2" s="102" customFormat="1" x14ac:dyDescent="0.2">
      <c r="B184" s="103"/>
    </row>
    <row r="185" spans="2:2" s="102" customFormat="1" x14ac:dyDescent="0.2">
      <c r="B185" s="103"/>
    </row>
    <row r="186" spans="2:2" s="102" customFormat="1" x14ac:dyDescent="0.2">
      <c r="B186" s="103"/>
    </row>
    <row r="187" spans="2:2" s="102" customFormat="1" x14ac:dyDescent="0.2">
      <c r="B187" s="103"/>
    </row>
    <row r="188" spans="2:2" s="102" customFormat="1" x14ac:dyDescent="0.2">
      <c r="B188" s="103"/>
    </row>
    <row r="189" spans="2:2" s="102" customFormat="1" x14ac:dyDescent="0.2">
      <c r="B189" s="103"/>
    </row>
    <row r="190" spans="2:2" s="102" customFormat="1" x14ac:dyDescent="0.2">
      <c r="B190" s="103"/>
    </row>
    <row r="191" spans="2:2" s="102" customFormat="1" x14ac:dyDescent="0.2">
      <c r="B191" s="103"/>
    </row>
    <row r="192" spans="2:2" s="102" customFormat="1" x14ac:dyDescent="0.2">
      <c r="B192" s="103"/>
    </row>
    <row r="193" spans="2:2" s="102" customFormat="1" x14ac:dyDescent="0.2">
      <c r="B193" s="103"/>
    </row>
    <row r="194" spans="2:2" s="102" customFormat="1" x14ac:dyDescent="0.2">
      <c r="B194" s="103"/>
    </row>
    <row r="195" spans="2:2" s="102" customFormat="1" x14ac:dyDescent="0.2">
      <c r="B195" s="103"/>
    </row>
    <row r="196" spans="2:2" s="102" customFormat="1" x14ac:dyDescent="0.2">
      <c r="B196" s="103"/>
    </row>
    <row r="197" spans="2:2" s="102" customFormat="1" x14ac:dyDescent="0.2">
      <c r="B197" s="103"/>
    </row>
    <row r="198" spans="2:2" s="102" customFormat="1" x14ac:dyDescent="0.2">
      <c r="B198" s="103"/>
    </row>
    <row r="199" spans="2:2" s="102" customFormat="1" x14ac:dyDescent="0.2">
      <c r="B199" s="103"/>
    </row>
    <row r="200" spans="2:2" s="102" customFormat="1" x14ac:dyDescent="0.2">
      <c r="B200" s="103"/>
    </row>
    <row r="201" spans="2:2" s="102" customFormat="1" x14ac:dyDescent="0.2">
      <c r="B201" s="103"/>
    </row>
    <row r="202" spans="2:2" s="102" customFormat="1" x14ac:dyDescent="0.2">
      <c r="B202" s="103"/>
    </row>
    <row r="203" spans="2:2" s="102" customFormat="1" x14ac:dyDescent="0.2">
      <c r="B203" s="103"/>
    </row>
    <row r="204" spans="2:2" s="102" customFormat="1" x14ac:dyDescent="0.2">
      <c r="B204" s="103"/>
    </row>
    <row r="205" spans="2:2" s="102" customFormat="1" x14ac:dyDescent="0.2">
      <c r="B205" s="103"/>
    </row>
    <row r="206" spans="2:2" s="102" customFormat="1" x14ac:dyDescent="0.2">
      <c r="B206" s="103"/>
    </row>
    <row r="207" spans="2:2" s="102" customFormat="1" x14ac:dyDescent="0.2">
      <c r="B207" s="103"/>
    </row>
    <row r="208" spans="2:2" s="102" customFormat="1" x14ac:dyDescent="0.2">
      <c r="B208" s="103"/>
    </row>
    <row r="209" spans="2:2" s="102" customFormat="1" x14ac:dyDescent="0.2">
      <c r="B209" s="103"/>
    </row>
    <row r="210" spans="2:2" s="102" customFormat="1" x14ac:dyDescent="0.2">
      <c r="B210" s="103"/>
    </row>
    <row r="211" spans="2:2" s="102" customFormat="1" x14ac:dyDescent="0.2">
      <c r="B211" s="103"/>
    </row>
    <row r="212" spans="2:2" s="102" customFormat="1" x14ac:dyDescent="0.2">
      <c r="B212" s="103"/>
    </row>
    <row r="213" spans="2:2" s="102" customFormat="1" x14ac:dyDescent="0.2">
      <c r="B213" s="103"/>
    </row>
    <row r="214" spans="2:2" s="102" customFormat="1" x14ac:dyDescent="0.2">
      <c r="B214" s="103"/>
    </row>
    <row r="215" spans="2:2" s="102" customFormat="1" x14ac:dyDescent="0.2">
      <c r="B215" s="103"/>
    </row>
    <row r="216" spans="2:2" s="102" customFormat="1" x14ac:dyDescent="0.2">
      <c r="B216" s="103"/>
    </row>
    <row r="217" spans="2:2" s="102" customFormat="1" x14ac:dyDescent="0.2">
      <c r="B217" s="103"/>
    </row>
    <row r="218" spans="2:2" s="102" customFormat="1" x14ac:dyDescent="0.2">
      <c r="B218" s="103"/>
    </row>
    <row r="219" spans="2:2" s="102" customFormat="1" x14ac:dyDescent="0.2">
      <c r="B219" s="103"/>
    </row>
    <row r="220" spans="2:2" s="102" customFormat="1" x14ac:dyDescent="0.2">
      <c r="B220" s="103"/>
    </row>
    <row r="221" spans="2:2" s="102" customFormat="1" x14ac:dyDescent="0.2">
      <c r="B221" s="103"/>
    </row>
    <row r="222" spans="2:2" s="102" customFormat="1" x14ac:dyDescent="0.2">
      <c r="B222" s="103"/>
    </row>
    <row r="223" spans="2:2" s="102" customFormat="1" x14ac:dyDescent="0.2">
      <c r="B223" s="103"/>
    </row>
    <row r="224" spans="2:2" s="102" customFormat="1" x14ac:dyDescent="0.2">
      <c r="B224" s="103"/>
    </row>
    <row r="225" spans="2:2" s="102" customFormat="1" x14ac:dyDescent="0.2">
      <c r="B225" s="103"/>
    </row>
    <row r="226" spans="2:2" s="102" customFormat="1" x14ac:dyDescent="0.2">
      <c r="B226" s="103"/>
    </row>
    <row r="227" spans="2:2" s="102" customFormat="1" x14ac:dyDescent="0.2">
      <c r="B227" s="103"/>
    </row>
    <row r="228" spans="2:2" s="102" customFormat="1" x14ac:dyDescent="0.2">
      <c r="B228" s="103"/>
    </row>
    <row r="229" spans="2:2" s="102" customFormat="1" x14ac:dyDescent="0.2">
      <c r="B229" s="103"/>
    </row>
    <row r="230" spans="2:2" s="102" customFormat="1" x14ac:dyDescent="0.2">
      <c r="B230" s="103"/>
    </row>
    <row r="231" spans="2:2" s="102" customFormat="1" x14ac:dyDescent="0.2">
      <c r="B231" s="103"/>
    </row>
    <row r="232" spans="2:2" s="102" customFormat="1" x14ac:dyDescent="0.2">
      <c r="B232" s="103"/>
    </row>
    <row r="233" spans="2:2" s="102" customFormat="1" x14ac:dyDescent="0.2">
      <c r="B233" s="103"/>
    </row>
    <row r="234" spans="2:2" s="102" customFormat="1" x14ac:dyDescent="0.2">
      <c r="B234" s="103"/>
    </row>
    <row r="235" spans="2:2" s="102" customFormat="1" x14ac:dyDescent="0.2">
      <c r="B235" s="103"/>
    </row>
    <row r="236" spans="2:2" s="102" customFormat="1" x14ac:dyDescent="0.2">
      <c r="B236" s="103"/>
    </row>
    <row r="237" spans="2:2" s="102" customFormat="1" x14ac:dyDescent="0.2">
      <c r="B237" s="103"/>
    </row>
    <row r="238" spans="2:2" s="102" customFormat="1" x14ac:dyDescent="0.2">
      <c r="B238" s="103"/>
    </row>
    <row r="239" spans="2:2" s="102" customFormat="1" x14ac:dyDescent="0.2">
      <c r="B239" s="103"/>
    </row>
    <row r="240" spans="2:2" s="102" customFormat="1" x14ac:dyDescent="0.2">
      <c r="B240" s="103"/>
    </row>
    <row r="241" spans="2:2" s="102" customFormat="1" x14ac:dyDescent="0.2">
      <c r="B241" s="103"/>
    </row>
    <row r="242" spans="2:2" s="102" customFormat="1" x14ac:dyDescent="0.2">
      <c r="B242" s="103"/>
    </row>
    <row r="243" spans="2:2" s="102" customFormat="1" x14ac:dyDescent="0.2">
      <c r="B243" s="103"/>
    </row>
    <row r="244" spans="2:2" s="102" customFormat="1" x14ac:dyDescent="0.2">
      <c r="B244" s="103"/>
    </row>
    <row r="245" spans="2:2" s="102" customFormat="1" x14ac:dyDescent="0.2">
      <c r="B245" s="103"/>
    </row>
    <row r="246" spans="2:2" s="102" customFormat="1" x14ac:dyDescent="0.2">
      <c r="B246" s="103"/>
    </row>
    <row r="247" spans="2:2" s="102" customFormat="1" x14ac:dyDescent="0.2">
      <c r="B247" s="103"/>
    </row>
    <row r="248" spans="2:2" s="102" customFormat="1" x14ac:dyDescent="0.2">
      <c r="B248" s="103"/>
    </row>
    <row r="249" spans="2:2" s="102" customFormat="1" x14ac:dyDescent="0.2">
      <c r="B249" s="103"/>
    </row>
    <row r="250" spans="2:2" s="102" customFormat="1" x14ac:dyDescent="0.2">
      <c r="B250" s="103"/>
    </row>
    <row r="251" spans="2:2" s="102" customFormat="1" x14ac:dyDescent="0.2">
      <c r="B251" s="103"/>
    </row>
    <row r="252" spans="2:2" s="102" customFormat="1" x14ac:dyDescent="0.2">
      <c r="B252" s="103"/>
    </row>
    <row r="253" spans="2:2" s="102" customFormat="1" x14ac:dyDescent="0.2">
      <c r="B253" s="103"/>
    </row>
    <row r="254" spans="2:2" s="102" customFormat="1" x14ac:dyDescent="0.2">
      <c r="B254" s="103"/>
    </row>
    <row r="255" spans="2:2" s="102" customFormat="1" x14ac:dyDescent="0.2">
      <c r="B255" s="103"/>
    </row>
    <row r="256" spans="2:2" s="102" customFormat="1" x14ac:dyDescent="0.2">
      <c r="B256" s="103"/>
    </row>
    <row r="257" spans="2:2" s="102" customFormat="1" x14ac:dyDescent="0.2">
      <c r="B257" s="103"/>
    </row>
    <row r="258" spans="2:2" s="102" customFormat="1" x14ac:dyDescent="0.2">
      <c r="B258" s="103"/>
    </row>
    <row r="259" spans="2:2" s="102" customFormat="1" x14ac:dyDescent="0.2">
      <c r="B259" s="103"/>
    </row>
    <row r="260" spans="2:2" s="102" customFormat="1" x14ac:dyDescent="0.2">
      <c r="B260" s="103"/>
    </row>
    <row r="261" spans="2:2" s="102" customFormat="1" x14ac:dyDescent="0.2">
      <c r="B261" s="103"/>
    </row>
    <row r="262" spans="2:2" s="102" customFormat="1" x14ac:dyDescent="0.2">
      <c r="B262" s="103"/>
    </row>
    <row r="263" spans="2:2" s="102" customFormat="1" x14ac:dyDescent="0.2">
      <c r="B263" s="103"/>
    </row>
    <row r="264" spans="2:2" s="102" customFormat="1" x14ac:dyDescent="0.2">
      <c r="B264" s="103"/>
    </row>
    <row r="265" spans="2:2" s="102" customFormat="1" x14ac:dyDescent="0.2">
      <c r="B265" s="103"/>
    </row>
    <row r="266" spans="2:2" s="102" customFormat="1" x14ac:dyDescent="0.2">
      <c r="B266" s="103"/>
    </row>
    <row r="267" spans="2:2" s="102" customFormat="1" x14ac:dyDescent="0.2">
      <c r="B267" s="103"/>
    </row>
    <row r="268" spans="2:2" s="102" customFormat="1" x14ac:dyDescent="0.2">
      <c r="B268" s="103"/>
    </row>
    <row r="269" spans="2:2" s="102" customFormat="1" x14ac:dyDescent="0.2">
      <c r="B269" s="103"/>
    </row>
    <row r="270" spans="2:2" s="102" customFormat="1" x14ac:dyDescent="0.2">
      <c r="B270" s="103"/>
    </row>
    <row r="271" spans="2:2" s="102" customFormat="1" x14ac:dyDescent="0.2">
      <c r="B271" s="103"/>
    </row>
    <row r="272" spans="2:2" s="102" customFormat="1" x14ac:dyDescent="0.2">
      <c r="B272" s="103"/>
    </row>
    <row r="273" spans="2:2" s="102" customFormat="1" x14ac:dyDescent="0.2">
      <c r="B273" s="103"/>
    </row>
    <row r="274" spans="2:2" s="102" customFormat="1" x14ac:dyDescent="0.2">
      <c r="B274" s="103"/>
    </row>
    <row r="275" spans="2:2" s="102" customFormat="1" x14ac:dyDescent="0.2">
      <c r="B275" s="103"/>
    </row>
    <row r="276" spans="2:2" s="102" customFormat="1" x14ac:dyDescent="0.2">
      <c r="B276" s="103"/>
    </row>
    <row r="277" spans="2:2" s="102" customFormat="1" x14ac:dyDescent="0.2">
      <c r="B277" s="103"/>
    </row>
    <row r="278" spans="2:2" s="102" customFormat="1" x14ac:dyDescent="0.2">
      <c r="B278" s="103"/>
    </row>
    <row r="279" spans="2:2" s="102" customFormat="1" x14ac:dyDescent="0.2">
      <c r="B279" s="103"/>
    </row>
    <row r="280" spans="2:2" s="102" customFormat="1" x14ac:dyDescent="0.2">
      <c r="B280" s="103"/>
    </row>
    <row r="281" spans="2:2" s="102" customFormat="1" x14ac:dyDescent="0.2">
      <c r="B281" s="103"/>
    </row>
    <row r="282" spans="2:2" s="102" customFormat="1" x14ac:dyDescent="0.2">
      <c r="B282" s="103"/>
    </row>
    <row r="283" spans="2:2" s="102" customFormat="1" x14ac:dyDescent="0.2">
      <c r="B283" s="103"/>
    </row>
    <row r="284" spans="2:2" s="102" customFormat="1" x14ac:dyDescent="0.2">
      <c r="B284" s="103"/>
    </row>
    <row r="285" spans="2:2" s="102" customFormat="1" x14ac:dyDescent="0.2">
      <c r="B285" s="103"/>
    </row>
    <row r="286" spans="2:2" s="102" customFormat="1" x14ac:dyDescent="0.2">
      <c r="B286" s="103"/>
    </row>
    <row r="287" spans="2:2" s="102" customFormat="1" x14ac:dyDescent="0.2">
      <c r="B287" s="103"/>
    </row>
    <row r="288" spans="2:2" s="102" customFormat="1" x14ac:dyDescent="0.2">
      <c r="B288" s="103"/>
    </row>
    <row r="289" spans="2:2" s="102" customFormat="1" x14ac:dyDescent="0.2">
      <c r="B289" s="103"/>
    </row>
    <row r="290" spans="2:2" s="102" customFormat="1" x14ac:dyDescent="0.2">
      <c r="B290" s="103"/>
    </row>
    <row r="291" spans="2:2" s="102" customFormat="1" x14ac:dyDescent="0.2">
      <c r="B291" s="103"/>
    </row>
    <row r="292" spans="2:2" s="102" customFormat="1" x14ac:dyDescent="0.2">
      <c r="B292" s="103"/>
    </row>
    <row r="293" spans="2:2" s="102" customFormat="1" x14ac:dyDescent="0.2">
      <c r="B293" s="103"/>
    </row>
    <row r="294" spans="2:2" s="102" customFormat="1" x14ac:dyDescent="0.2">
      <c r="B294" s="103"/>
    </row>
    <row r="295" spans="2:2" s="102" customFormat="1" x14ac:dyDescent="0.2">
      <c r="B295" s="103"/>
    </row>
    <row r="296" spans="2:2" s="102" customFormat="1" x14ac:dyDescent="0.2">
      <c r="B296" s="103"/>
    </row>
    <row r="297" spans="2:2" s="102" customFormat="1" x14ac:dyDescent="0.2">
      <c r="B297" s="103"/>
    </row>
    <row r="298" spans="2:2" s="102" customFormat="1" x14ac:dyDescent="0.2">
      <c r="B298" s="103"/>
    </row>
    <row r="299" spans="2:2" s="102" customFormat="1" x14ac:dyDescent="0.2">
      <c r="B299" s="103"/>
    </row>
    <row r="300" spans="2:2" s="102" customFormat="1" x14ac:dyDescent="0.2">
      <c r="B300" s="103"/>
    </row>
    <row r="301" spans="2:2" s="102" customFormat="1" x14ac:dyDescent="0.2">
      <c r="B301" s="103"/>
    </row>
    <row r="302" spans="2:2" s="102" customFormat="1" x14ac:dyDescent="0.2">
      <c r="B302" s="103"/>
    </row>
    <row r="303" spans="2:2" s="102" customFormat="1" x14ac:dyDescent="0.2">
      <c r="B303" s="103"/>
    </row>
    <row r="304" spans="2:2" s="102" customFormat="1" x14ac:dyDescent="0.2">
      <c r="B304" s="103"/>
    </row>
    <row r="305" spans="2:2" s="102" customFormat="1" x14ac:dyDescent="0.2">
      <c r="B305" s="103"/>
    </row>
    <row r="306" spans="2:2" s="102" customFormat="1" x14ac:dyDescent="0.2">
      <c r="B306" s="103"/>
    </row>
    <row r="307" spans="2:2" s="102" customFormat="1" x14ac:dyDescent="0.2">
      <c r="B307" s="103"/>
    </row>
    <row r="308" spans="2:2" s="102" customFormat="1" x14ac:dyDescent="0.2">
      <c r="B308" s="103"/>
    </row>
    <row r="309" spans="2:2" s="102" customFormat="1" x14ac:dyDescent="0.2">
      <c r="B309" s="103"/>
    </row>
    <row r="310" spans="2:2" s="102" customFormat="1" x14ac:dyDescent="0.2">
      <c r="B310" s="103"/>
    </row>
    <row r="311" spans="2:2" s="102" customFormat="1" x14ac:dyDescent="0.2">
      <c r="B311" s="103"/>
    </row>
    <row r="312" spans="2:2" s="102" customFormat="1" x14ac:dyDescent="0.2">
      <c r="B312" s="103"/>
    </row>
    <row r="313" spans="2:2" s="102" customFormat="1" x14ac:dyDescent="0.2">
      <c r="B313" s="103"/>
    </row>
    <row r="314" spans="2:2" s="102" customFormat="1" x14ac:dyDescent="0.2">
      <c r="B314" s="103"/>
    </row>
    <row r="315" spans="2:2" s="102" customFormat="1" x14ac:dyDescent="0.2">
      <c r="B315" s="103"/>
    </row>
    <row r="316" spans="2:2" s="102" customFormat="1" x14ac:dyDescent="0.2">
      <c r="B316" s="103"/>
    </row>
    <row r="317" spans="2:2" s="102" customFormat="1" x14ac:dyDescent="0.2">
      <c r="B317" s="103"/>
    </row>
    <row r="318" spans="2:2" s="102" customFormat="1" x14ac:dyDescent="0.2">
      <c r="B318" s="103"/>
    </row>
    <row r="319" spans="2:2" s="102" customFormat="1" x14ac:dyDescent="0.2">
      <c r="B319" s="103"/>
    </row>
    <row r="320" spans="2:2" s="102" customFormat="1" x14ac:dyDescent="0.2">
      <c r="B320" s="103"/>
    </row>
    <row r="321" spans="2:2" s="102" customFormat="1" x14ac:dyDescent="0.2">
      <c r="B321" s="103"/>
    </row>
    <row r="322" spans="2:2" s="102" customFormat="1" x14ac:dyDescent="0.2">
      <c r="B322" s="103"/>
    </row>
    <row r="323" spans="2:2" s="102" customFormat="1" x14ac:dyDescent="0.2">
      <c r="B323" s="103"/>
    </row>
    <row r="324" spans="2:2" s="102" customFormat="1" x14ac:dyDescent="0.2">
      <c r="B324" s="103"/>
    </row>
    <row r="325" spans="2:2" s="102" customFormat="1" x14ac:dyDescent="0.2">
      <c r="B325" s="103"/>
    </row>
    <row r="326" spans="2:2" s="102" customFormat="1" x14ac:dyDescent="0.2">
      <c r="B326" s="103"/>
    </row>
    <row r="327" spans="2:2" s="102" customFormat="1" x14ac:dyDescent="0.2">
      <c r="B327" s="103"/>
    </row>
    <row r="328" spans="2:2" s="102" customFormat="1" x14ac:dyDescent="0.2">
      <c r="B328" s="103"/>
    </row>
    <row r="329" spans="2:2" s="102" customFormat="1" x14ac:dyDescent="0.2">
      <c r="B329" s="103"/>
    </row>
    <row r="330" spans="2:2" s="102" customFormat="1" x14ac:dyDescent="0.2">
      <c r="B330" s="103"/>
    </row>
    <row r="331" spans="2:2" s="102" customFormat="1" x14ac:dyDescent="0.2">
      <c r="B331" s="103"/>
    </row>
    <row r="332" spans="2:2" s="102" customFormat="1" x14ac:dyDescent="0.2">
      <c r="B332" s="103"/>
    </row>
    <row r="333" spans="2:2" s="102" customFormat="1" x14ac:dyDescent="0.2">
      <c r="B333" s="103"/>
    </row>
    <row r="334" spans="2:2" s="102" customFormat="1" x14ac:dyDescent="0.2">
      <c r="B334" s="103"/>
    </row>
    <row r="335" spans="2:2" s="102" customFormat="1" x14ac:dyDescent="0.2">
      <c r="B335" s="103"/>
    </row>
    <row r="336" spans="2:2" s="102" customFormat="1" x14ac:dyDescent="0.2">
      <c r="B336" s="103"/>
    </row>
    <row r="337" spans="2:2" s="102" customFormat="1" x14ac:dyDescent="0.2">
      <c r="B337" s="103"/>
    </row>
    <row r="338" spans="2:2" s="102" customFormat="1" x14ac:dyDescent="0.2">
      <c r="B338" s="103"/>
    </row>
    <row r="339" spans="2:2" s="102" customFormat="1" x14ac:dyDescent="0.2">
      <c r="B339" s="103"/>
    </row>
    <row r="340" spans="2:2" s="102" customFormat="1" x14ac:dyDescent="0.2">
      <c r="B340" s="103"/>
    </row>
    <row r="341" spans="2:2" s="102" customFormat="1" x14ac:dyDescent="0.2">
      <c r="B341" s="103"/>
    </row>
    <row r="342" spans="2:2" s="102" customFormat="1" x14ac:dyDescent="0.2">
      <c r="B342" s="103"/>
    </row>
    <row r="343" spans="2:2" s="102" customFormat="1" x14ac:dyDescent="0.2">
      <c r="B343" s="103"/>
    </row>
    <row r="344" spans="2:2" s="102" customFormat="1" x14ac:dyDescent="0.2">
      <c r="B344" s="103"/>
    </row>
    <row r="345" spans="2:2" s="102" customFormat="1" x14ac:dyDescent="0.2">
      <c r="B345" s="103"/>
    </row>
    <row r="346" spans="2:2" s="102" customFormat="1" x14ac:dyDescent="0.2">
      <c r="B346" s="103"/>
    </row>
    <row r="347" spans="2:2" s="102" customFormat="1" x14ac:dyDescent="0.2">
      <c r="B347" s="103"/>
    </row>
    <row r="348" spans="2:2" s="102" customFormat="1" x14ac:dyDescent="0.2">
      <c r="B348" s="103"/>
    </row>
    <row r="349" spans="2:2" s="102" customFormat="1" x14ac:dyDescent="0.2">
      <c r="B349" s="103"/>
    </row>
    <row r="350" spans="2:2" s="102" customFormat="1" x14ac:dyDescent="0.2">
      <c r="B350" s="103"/>
    </row>
    <row r="351" spans="2:2" s="102" customFormat="1" x14ac:dyDescent="0.2">
      <c r="B351" s="103"/>
    </row>
    <row r="352" spans="2:2" s="102" customFormat="1" x14ac:dyDescent="0.2">
      <c r="B352" s="103"/>
    </row>
    <row r="353" spans="2:2" s="102" customFormat="1" x14ac:dyDescent="0.2">
      <c r="B353" s="103"/>
    </row>
    <row r="354" spans="2:2" s="102" customFormat="1" x14ac:dyDescent="0.2">
      <c r="B354" s="103"/>
    </row>
    <row r="355" spans="2:2" s="102" customFormat="1" x14ac:dyDescent="0.2">
      <c r="B355" s="103"/>
    </row>
    <row r="356" spans="2:2" s="102" customFormat="1" x14ac:dyDescent="0.2">
      <c r="B356" s="103"/>
    </row>
    <row r="357" spans="2:2" s="102" customFormat="1" x14ac:dyDescent="0.2">
      <c r="B357" s="103"/>
    </row>
    <row r="358" spans="2:2" s="102" customFormat="1" x14ac:dyDescent="0.2">
      <c r="B358" s="103"/>
    </row>
    <row r="359" spans="2:2" s="102" customFormat="1" x14ac:dyDescent="0.2">
      <c r="B359" s="103"/>
    </row>
    <row r="360" spans="2:2" s="102" customFormat="1" x14ac:dyDescent="0.2">
      <c r="B360" s="103"/>
    </row>
    <row r="361" spans="2:2" s="102" customFormat="1" x14ac:dyDescent="0.2">
      <c r="B361" s="103"/>
    </row>
    <row r="362" spans="2:2" s="102" customFormat="1" x14ac:dyDescent="0.2">
      <c r="B362" s="103"/>
    </row>
    <row r="363" spans="2:2" s="102" customFormat="1" x14ac:dyDescent="0.2">
      <c r="B363" s="103"/>
    </row>
    <row r="364" spans="2:2" s="102" customFormat="1" x14ac:dyDescent="0.2">
      <c r="B364" s="103"/>
    </row>
    <row r="365" spans="2:2" s="102" customFormat="1" x14ac:dyDescent="0.2">
      <c r="B365" s="103"/>
    </row>
    <row r="366" spans="2:2" s="102" customFormat="1" x14ac:dyDescent="0.2">
      <c r="B366" s="103"/>
    </row>
    <row r="367" spans="2:2" s="102" customFormat="1" x14ac:dyDescent="0.2">
      <c r="B367" s="103"/>
    </row>
    <row r="368" spans="2:2" s="102" customFormat="1" x14ac:dyDescent="0.2">
      <c r="B368" s="103"/>
    </row>
    <row r="369" spans="2:2" s="102" customFormat="1" x14ac:dyDescent="0.2">
      <c r="B369" s="103"/>
    </row>
    <row r="370" spans="2:2" s="102" customFormat="1" x14ac:dyDescent="0.2">
      <c r="B370" s="103"/>
    </row>
    <row r="371" spans="2:2" s="102" customFormat="1" x14ac:dyDescent="0.2">
      <c r="B371" s="103"/>
    </row>
    <row r="372" spans="2:2" s="102" customFormat="1" x14ac:dyDescent="0.2">
      <c r="B372" s="103"/>
    </row>
    <row r="373" spans="2:2" s="102" customFormat="1" x14ac:dyDescent="0.2">
      <c r="B373" s="103"/>
    </row>
    <row r="374" spans="2:2" s="102" customFormat="1" x14ac:dyDescent="0.2">
      <c r="B374" s="103"/>
    </row>
    <row r="375" spans="2:2" s="102" customFormat="1" x14ac:dyDescent="0.2">
      <c r="B375" s="103"/>
    </row>
    <row r="376" spans="2:2" s="102" customFormat="1" x14ac:dyDescent="0.2">
      <c r="B376" s="103"/>
    </row>
    <row r="377" spans="2:2" s="102" customFormat="1" x14ac:dyDescent="0.2">
      <c r="B377" s="103"/>
    </row>
    <row r="378" spans="2:2" s="102" customFormat="1" x14ac:dyDescent="0.2">
      <c r="B378" s="103"/>
    </row>
    <row r="379" spans="2:2" s="102" customFormat="1" x14ac:dyDescent="0.2">
      <c r="B379" s="103"/>
    </row>
    <row r="380" spans="2:2" s="102" customFormat="1" x14ac:dyDescent="0.2">
      <c r="B380" s="103"/>
    </row>
    <row r="381" spans="2:2" s="102" customFormat="1" x14ac:dyDescent="0.2">
      <c r="B381" s="103"/>
    </row>
    <row r="382" spans="2:2" s="102" customFormat="1" x14ac:dyDescent="0.2">
      <c r="B382" s="103"/>
    </row>
    <row r="383" spans="2:2" s="102" customFormat="1" x14ac:dyDescent="0.2">
      <c r="B383" s="103"/>
    </row>
    <row r="384" spans="2:2" s="102" customFormat="1" x14ac:dyDescent="0.2">
      <c r="B384" s="103"/>
    </row>
    <row r="385" spans="2:2" s="102" customFormat="1" x14ac:dyDescent="0.2">
      <c r="B385" s="103"/>
    </row>
    <row r="386" spans="2:2" s="102" customFormat="1" x14ac:dyDescent="0.2">
      <c r="B386" s="103"/>
    </row>
    <row r="387" spans="2:2" s="102" customFormat="1" x14ac:dyDescent="0.2">
      <c r="B387" s="103"/>
    </row>
    <row r="388" spans="2:2" s="102" customFormat="1" x14ac:dyDescent="0.2">
      <c r="B388" s="103"/>
    </row>
    <row r="389" spans="2:2" s="102" customFormat="1" x14ac:dyDescent="0.2">
      <c r="B389" s="103"/>
    </row>
    <row r="390" spans="2:2" s="102" customFormat="1" x14ac:dyDescent="0.2">
      <c r="B390" s="103"/>
    </row>
    <row r="391" spans="2:2" s="102" customFormat="1" x14ac:dyDescent="0.2">
      <c r="B391" s="103"/>
    </row>
    <row r="392" spans="2:2" s="102" customFormat="1" x14ac:dyDescent="0.2">
      <c r="B392" s="103"/>
    </row>
    <row r="393" spans="2:2" s="102" customFormat="1" x14ac:dyDescent="0.2">
      <c r="B393" s="103"/>
    </row>
    <row r="394" spans="2:2" s="102" customFormat="1" x14ac:dyDescent="0.2">
      <c r="B394" s="103"/>
    </row>
    <row r="395" spans="2:2" s="102" customFormat="1" x14ac:dyDescent="0.2">
      <c r="B395" s="103"/>
    </row>
    <row r="396" spans="2:2" s="102" customFormat="1" x14ac:dyDescent="0.2">
      <c r="B396" s="103"/>
    </row>
    <row r="397" spans="2:2" s="102" customFormat="1" x14ac:dyDescent="0.2">
      <c r="B397" s="103"/>
    </row>
    <row r="398" spans="2:2" s="102" customFormat="1" x14ac:dyDescent="0.2">
      <c r="B398" s="103"/>
    </row>
    <row r="399" spans="2:2" s="102" customFormat="1" x14ac:dyDescent="0.2">
      <c r="B399" s="103"/>
    </row>
    <row r="400" spans="2:2" s="102" customFormat="1" x14ac:dyDescent="0.2">
      <c r="B400" s="103"/>
    </row>
  </sheetData>
  <sheetProtection password="CCB6" sheet="1" objects="1" scenarios="1" selectLockedCells="1"/>
  <mergeCells count="21">
    <mergeCell ref="A1:B1"/>
    <mergeCell ref="B2:D3"/>
    <mergeCell ref="B5:E7"/>
    <mergeCell ref="C9:D9"/>
    <mergeCell ref="C10:D10"/>
    <mergeCell ref="C61:D62"/>
    <mergeCell ref="B54:E56"/>
    <mergeCell ref="C58:D58"/>
    <mergeCell ref="C59:D59"/>
    <mergeCell ref="C60:D60"/>
    <mergeCell ref="B44:E46"/>
    <mergeCell ref="C11:D11"/>
    <mergeCell ref="C38:D38"/>
    <mergeCell ref="C36:D36"/>
    <mergeCell ref="C48:D48"/>
    <mergeCell ref="B31:E33"/>
    <mergeCell ref="C24:D24"/>
    <mergeCell ref="C23:D23"/>
    <mergeCell ref="C35:D35"/>
    <mergeCell ref="C25:D25"/>
    <mergeCell ref="C37:D37"/>
  </mergeCells>
  <phoneticPr fontId="0" type="noConversion"/>
  <conditionalFormatting sqref="D15">
    <cfRule type="expression" dxfId="69" priority="3" stopIfTrue="1">
      <formula>OR($C$12="Segmented Network",$C$12="All in One Network",$C$12="Select One")</formula>
    </cfRule>
  </conditionalFormatting>
  <conditionalFormatting sqref="C11:D11">
    <cfRule type="expression" dxfId="68" priority="13" stopIfTrue="1">
      <formula>TRUE</formula>
    </cfRule>
  </conditionalFormatting>
  <conditionalFormatting sqref="D16:D21">
    <cfRule type="expression" dxfId="67" priority="19" stopIfTrue="1">
      <formula>OR($C$12=$AM$16)</formula>
    </cfRule>
  </conditionalFormatting>
  <conditionalFormatting sqref="C14:C21">
    <cfRule type="expression" dxfId="66" priority="8" stopIfTrue="1">
      <formula>$C$9="Agilent supplies and installs the Gateway PC on the network"</formula>
    </cfRule>
    <cfRule type="expression" dxfId="65" priority="9" stopIfTrue="1">
      <formula>$C$9="Agilent supplies the Gateway PC, customer images and installs the PC on the network"</formula>
    </cfRule>
    <cfRule type="expression" dxfId="64" priority="10" stopIfTrue="1">
      <formula>$C$9="Customer supplies and installs the Gateway PC"</formula>
    </cfRule>
  </conditionalFormatting>
  <conditionalFormatting sqref="C15:C21">
    <cfRule type="expression" dxfId="63" priority="7" stopIfTrue="1">
      <formula>OR($C$14="Select One",$C$14="DHCP")</formula>
    </cfRule>
  </conditionalFormatting>
  <conditionalFormatting sqref="C14">
    <cfRule type="expression" dxfId="62" priority="6" stopIfTrue="1">
      <formula>$C$9="Select One"</formula>
    </cfRule>
  </conditionalFormatting>
  <conditionalFormatting sqref="C12">
    <cfRule type="expression" dxfId="61" priority="4" stopIfTrue="1">
      <formula>$C$9="Select One"</formula>
    </cfRule>
  </conditionalFormatting>
  <conditionalFormatting sqref="D16:D21">
    <cfRule type="expression" dxfId="60" priority="2" stopIfTrue="1">
      <formula>OR($C$12="Segmented Network",$C$12="All in One Network")</formula>
    </cfRule>
  </conditionalFormatting>
  <conditionalFormatting sqref="D16:D21">
    <cfRule type="expression" dxfId="59" priority="1" stopIfTrue="1">
      <formula>OR($C$12="Segmented Network",$C$12="All in One Network",$C$12="Select One")</formula>
    </cfRule>
  </conditionalFormatting>
  <dataValidations count="26">
    <dataValidation allowBlank="1" showInputMessage="1" showErrorMessage="1" promptTitle="SMTP Email Server Address" prompt="_x000a_The Gateway Controller sends email notification using the SMTP email server.  _x000a__x000a_Enter the IP address or URL of the SMTP email server." sqref="C35:D35"/>
    <dataValidation allowBlank="1" showInputMessage="1" showErrorMessage="1" promptTitle="Administrator Email Address" prompt="The Gateway Controller may send email to the Administrator when there is a system problem with the Gateway Controller." sqref="C36:C37 D36"/>
    <dataValidation allowBlank="1" showInputMessage="1" showErrorMessage="1" promptTitle="Audit Log Days" prompt="The Gateway Contoller keeps an audit log of all Gateway Controller activities.  The audit log is kept for a predetermined number of days.  60 days is the default." sqref="C38:D38 C60:D60"/>
    <dataValidation type="list" allowBlank="1" showInputMessage="1" showErrorMessage="1" promptTitle="Gateway Deployment Type" prompt="Select the Gateway Deployment Type for this installation." sqref="C48:D48">
      <formula1>$AE$13:$AE$16</formula1>
    </dataValidation>
    <dataValidation allowBlank="1" showInputMessage="1" showErrorMessage="1" promptTitle="User name for Asset Portal" prompt="Please enter your desired username for the Agilent Intelligent Services Asset Portal" sqref="C58:D58"/>
    <dataValidation allowBlank="1" showInputMessage="1" showErrorMessage="1" promptTitle="Asset Portal Password" prompt="Please enter your desired password for the Agilent Intelligent Services Asset Portal" sqref="C59:D59"/>
    <dataValidation allowBlank="1" showInputMessage="1" showErrorMessage="1" promptTitle="Gateway PC Name" prompt="Enter the name desired for the Gateway PC" sqref="C10"/>
    <dataValidation type="list" allowBlank="1" showInputMessage="1" showErrorMessage="1" promptTitle="Network Configuration" prompt="Choose Static IP or DHCP_x000a_" sqref="C14">
      <formula1>$AD$13:$AD$15</formula1>
    </dataValidation>
    <dataValidation type="list" allowBlank="1" showInputMessage="1" showErrorMessage="1" promptTitle="Gateway PC Information" prompt="The Gateway PC is either customer provided (recommended) or provided by Agilent.  _x000a_The customer can install their image on the Agilent provided PC to apply their security policies._x000a_Agilent installs the Agilent provided PC if it has not been altered." sqref="C9:D9">
      <formula1>$AB$13:$AB$16</formula1>
    </dataValidation>
    <dataValidation type="textLength" allowBlank="1" showInputMessage="1" showErrorMessage="1" promptTitle="Primary NIC IP Address" prompt="_x000a_Enter the IP address of the Primary Network Interface_x000a__x000a_The Primary Network Interface connects to the laboratory network when the Gateway is configured as Dual NIC." sqref="C15">
      <formula1>5</formula1>
      <formula2>15</formula2>
    </dataValidation>
    <dataValidation type="textLength" allowBlank="1" showInputMessage="1" showErrorMessage="1" promptTitle="Secondary NIC IP Address" prompt="_x000a_Enter the IP address of the Secondary Network Interface_x000a__x000a_The Secondary Network Interface connects to the corporate network when the Gateway is configured as Dual NIC." sqref="D15">
      <formula1>5</formula1>
      <formula2>15</formula2>
    </dataValidation>
    <dataValidation type="textLength" allowBlank="1" showInputMessage="1" showErrorMessage="1" promptTitle="Primary NIC Subnet Mask" prompt="_x000a_Enter theSubnet Mask for the Primary Network Interface_x000a_" sqref="C16">
      <formula1>5</formula1>
      <formula2>15</formula2>
    </dataValidation>
    <dataValidation type="textLength" allowBlank="1" showInputMessage="1" showErrorMessage="1" promptTitle="Primary NIC Default Gateway" prompt="_x000a_Enter the IP address of the Default Gateway for the Primary Network Interface_x000a_" sqref="C17">
      <formula1>5</formula1>
      <formula2>15</formula2>
    </dataValidation>
    <dataValidation type="textLength" allowBlank="1" showInputMessage="1" showErrorMessage="1" promptTitle="Preffered DNS Server" prompt="_x000a_Enter the IP address of the  Preferred DNS Server for the Primary Network Interface_x000a_" sqref="C18">
      <formula1>5</formula1>
      <formula2>15</formula2>
    </dataValidation>
    <dataValidation type="textLength" allowBlank="1" showInputMessage="1" showErrorMessage="1" promptTitle="Alternate DNS Server" prompt="_x000a_Enter the IP address of the  Alternate DNS Server for the Primary Network Interface_x000a_" sqref="C19">
      <formula1>5</formula1>
      <formula2>15</formula2>
    </dataValidation>
    <dataValidation type="textLength" allowBlank="1" showInputMessage="1" showErrorMessage="1" promptTitle="Preferred WINS Server" prompt="_x000a_Enter the IP address of the Preferred WINS Server for the Primary Network Interface_x000a_" sqref="C20">
      <formula1>5</formula1>
      <formula2>15</formula2>
    </dataValidation>
    <dataValidation type="textLength" allowBlank="1" showInputMessage="1" showErrorMessage="1" promptTitle="Alternate WINS Server" prompt="_x000a_Enter the IP address of the Alternate WINS Server for the Primary Network Interface_x000a_" sqref="C21">
      <formula1>5</formula1>
      <formula2>15</formula2>
    </dataValidation>
    <dataValidation type="textLength" allowBlank="1" showInputMessage="1" showErrorMessage="1" promptTitle="Secondary NIC Subnet Mask" prompt="_x000a_Enter the Subnet Mask for the secondary Network Interface_x000a_" sqref="D16">
      <formula1>5</formula1>
      <formula2>15</formula2>
    </dataValidation>
    <dataValidation type="textLength" allowBlank="1" showInputMessage="1" showErrorMessage="1" promptTitle="Default Gateway" prompt="_x000a_Enter the IP address of the Default Gateway for the secondary Network Interface_x000a_" sqref="D17">
      <formula1>5</formula1>
      <formula2>15</formula2>
    </dataValidation>
    <dataValidation type="textLength" allowBlank="1" showInputMessage="1" showErrorMessage="1" promptTitle="Preffered DNS Server" prompt="_x000a_Enter the IP address of the  Preferred DNS Server for the Secondary Network Interface_x000a_" sqref="D18">
      <formula1>5</formula1>
      <formula2>15</formula2>
    </dataValidation>
    <dataValidation type="textLength" allowBlank="1" showInputMessage="1" showErrorMessage="1" promptTitle="Alternate DNS Server" prompt="_x000a_Enter the IP address of the  Alternate DNS Server for the Secondary Network Interface_x000a_" sqref="D19">
      <formula1>5</formula1>
      <formula2>15</formula2>
    </dataValidation>
    <dataValidation type="textLength" allowBlank="1" showInputMessage="1" showErrorMessage="1" promptTitle="Preferred WINS Server" prompt="_x000a_Enter the IP address of the Preferred WINS Server for the Secondary Network Interface_x000a_" sqref="D20">
      <formula1>5</formula1>
      <formula2>15</formula2>
    </dataValidation>
    <dataValidation type="textLength" allowBlank="1" showInputMessage="1" showErrorMessage="1" promptTitle="Alternate WINS Server" prompt="_x000a_Enter the IP address of the Alternate WINS Server for the Secondary Network Interface_x000a__x000a_" sqref="D21">
      <formula1>5</formula1>
      <formula2>15</formula2>
    </dataValidation>
    <dataValidation allowBlank="1" showInputMessage="1" showErrorMessage="1" promptTitle="Proxy Server Address" prompt="Enter the Proxy Server IP address or name" sqref="C24"/>
    <dataValidation allowBlank="1" showInputMessage="1" showErrorMessage="1" promptTitle="Proxy Server Port" prompt="Enter the Proxy Server port number" sqref="C25"/>
    <dataValidation type="list" allowBlank="1" showInputMessage="1" showErrorMessage="1" promptTitle="Network Topology Type" prompt="All in one Network -  laboratory and non-laboratory networked devices on one common network _x000a__x000a_Segmented Network isolates the laboratory from corporate by router or vlan_x000a__x000a_Isolated Network  laboratory network is physically isolated from corporate network." sqref="C12">
      <formula1>$AM$13:$AM$16</formula1>
    </dataValidation>
  </dataValidations>
  <pageMargins left="0.75" right="0.75" top="1" bottom="1" header="0.5" footer="0.5"/>
  <pageSetup scale="52" fitToHeight="2" orientation="portrait" r:id="rId1"/>
  <headerFooter alignWithMargins="0">
    <oddFooter>&amp;CAgilent Remote Advisor Gateway PC
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K84"/>
  <sheetViews>
    <sheetView workbookViewId="0">
      <pane xSplit="2" ySplit="5" topLeftCell="C6" activePane="bottomRight" state="frozen"/>
      <selection pane="topRight" activeCell="C1" sqref="C1"/>
      <selection pane="bottomLeft" activeCell="A6" sqref="A6"/>
      <selection pane="bottomRight" activeCell="C6" sqref="C6"/>
    </sheetView>
  </sheetViews>
  <sheetFormatPr defaultRowHeight="12.75" x14ac:dyDescent="0.2"/>
  <cols>
    <col min="1" max="2" width="9.140625" style="73"/>
    <col min="3" max="3" width="24.7109375" style="73" customWidth="1"/>
    <col min="4" max="4" width="45.7109375" style="73" customWidth="1"/>
    <col min="5" max="5" width="22.7109375" style="73" customWidth="1"/>
    <col min="6" max="8" width="25.7109375" style="73" customWidth="1"/>
    <col min="9" max="9" width="65.140625" style="73" bestFit="1" customWidth="1"/>
    <col min="10" max="10" width="60.7109375" style="73" customWidth="1"/>
    <col min="11" max="11" width="40.7109375" style="73" customWidth="1"/>
    <col min="12" max="23" width="9.140625" style="73"/>
    <col min="24" max="24" width="9.140625" style="73" customWidth="1"/>
    <col min="25" max="25" width="9.140625" style="73" hidden="1" customWidth="1"/>
    <col min="26" max="26" width="77.28515625" style="73" hidden="1" customWidth="1"/>
    <col min="27" max="28" width="23.140625" style="73" hidden="1" customWidth="1"/>
    <col min="29" max="29" width="53.140625" style="73" hidden="1" customWidth="1"/>
    <col min="30" max="30" width="18.85546875" style="73" hidden="1" customWidth="1"/>
    <col min="31" max="31" width="25.7109375" style="73" hidden="1" customWidth="1"/>
    <col min="32" max="32" width="65.140625" style="73" hidden="1" customWidth="1"/>
    <col min="33" max="33" width="16.28515625" style="73" hidden="1" customWidth="1"/>
    <col min="34" max="34" width="18.28515625" style="73" hidden="1" customWidth="1"/>
    <col min="35" max="35" width="24.7109375" style="73" hidden="1" customWidth="1"/>
    <col min="36" max="39" width="15.7109375" style="73" hidden="1" customWidth="1"/>
    <col min="40" max="42" width="25.7109375" style="73" hidden="1" customWidth="1"/>
    <col min="43" max="44" width="35.140625" style="73" hidden="1" customWidth="1"/>
    <col min="45" max="45" width="18.42578125" style="73" hidden="1" customWidth="1"/>
    <col min="46" max="46" width="19.7109375" style="73" hidden="1" customWidth="1"/>
    <col min="47" max="47" width="11.42578125" style="73" hidden="1" customWidth="1"/>
    <col min="48" max="48" width="23.28515625" style="73" hidden="1" customWidth="1"/>
    <col min="49" max="50" width="20.85546875" style="73" hidden="1" customWidth="1"/>
    <col min="51" max="51" width="12.5703125" style="73" hidden="1" customWidth="1"/>
    <col min="52" max="52" width="13.42578125" style="73" hidden="1" customWidth="1"/>
    <col min="53" max="55" width="16.28515625" style="73" hidden="1" customWidth="1"/>
    <col min="56" max="56" width="12.7109375" style="73" hidden="1" customWidth="1"/>
    <col min="57" max="57" width="52" style="73" hidden="1" customWidth="1"/>
    <col min="58" max="62" width="9.140625" style="73" hidden="1" customWidth="1"/>
    <col min="63" max="81" width="0" style="73" hidden="1" customWidth="1"/>
    <col min="82" max="141" width="9.140625" style="73"/>
    <col min="142" max="16384" width="9.140625" style="69"/>
  </cols>
  <sheetData>
    <row r="1" spans="1:77" s="73" customFormat="1" ht="35.1" customHeight="1" x14ac:dyDescent="0.2">
      <c r="A1" s="73" t="str">
        <f>'Contact Information'!A1:B1</f>
        <v>Rev A.02.09.002</v>
      </c>
    </row>
    <row r="2" spans="1:77" s="73" customFormat="1" ht="39.950000000000003" customHeight="1" x14ac:dyDescent="0.2">
      <c r="B2" s="295" t="s">
        <v>161</v>
      </c>
      <c r="C2" s="295"/>
      <c r="D2" s="295"/>
      <c r="E2" s="295"/>
      <c r="F2" s="295"/>
      <c r="G2" s="295"/>
    </row>
    <row r="3" spans="1:77" s="73" customFormat="1" ht="39.950000000000003" customHeight="1" x14ac:dyDescent="0.2">
      <c r="B3" s="295"/>
      <c r="C3" s="295"/>
      <c r="D3" s="295"/>
      <c r="E3" s="295"/>
      <c r="F3" s="295"/>
      <c r="G3" s="295"/>
      <c r="H3" s="155"/>
      <c r="AV3" s="73">
        <f>IF(AND(AU6=2,AN6&gt;1),3,0)</f>
        <v>0</v>
      </c>
      <c r="AW3" s="73">
        <f>IF(AND(AH6),4,0)</f>
        <v>0</v>
      </c>
    </row>
    <row r="4" spans="1:77" s="73" customFormat="1" ht="35.1" customHeight="1" thickBot="1" x14ac:dyDescent="0.25">
      <c r="E4" s="155"/>
      <c r="Z4" s="298" t="s">
        <v>233</v>
      </c>
      <c r="AA4" s="299"/>
      <c r="AI4" s="294"/>
      <c r="AJ4" s="294"/>
      <c r="AK4" s="294"/>
      <c r="AL4" s="294"/>
      <c r="AM4" s="294"/>
      <c r="AT4" s="155"/>
      <c r="AW4" s="155" t="s">
        <v>234</v>
      </c>
    </row>
    <row r="5" spans="1:77" ht="35.1" customHeight="1" thickBot="1" x14ac:dyDescent="0.25">
      <c r="B5" s="111" t="s">
        <v>0</v>
      </c>
      <c r="C5" s="71" t="s">
        <v>41</v>
      </c>
      <c r="D5" s="71" t="s">
        <v>91</v>
      </c>
      <c r="E5" s="72" t="s">
        <v>130</v>
      </c>
      <c r="F5" s="71" t="s">
        <v>122</v>
      </c>
      <c r="G5" s="71" t="s">
        <v>123</v>
      </c>
      <c r="H5" s="71" t="s">
        <v>124</v>
      </c>
      <c r="I5" s="71" t="s">
        <v>56</v>
      </c>
      <c r="J5" s="71" t="s">
        <v>147</v>
      </c>
      <c r="K5" s="71" t="s">
        <v>125</v>
      </c>
      <c r="Z5" s="68" t="s">
        <v>91</v>
      </c>
      <c r="AA5" s="68" t="s">
        <v>139</v>
      </c>
      <c r="AB5" s="68" t="s">
        <v>230</v>
      </c>
      <c r="AC5" s="68" t="s">
        <v>1</v>
      </c>
      <c r="AD5" s="68" t="s">
        <v>210</v>
      </c>
      <c r="AE5" s="70" t="s">
        <v>130</v>
      </c>
      <c r="AF5" s="70" t="s">
        <v>64</v>
      </c>
      <c r="AG5" s="70" t="s">
        <v>209</v>
      </c>
      <c r="AH5" s="70" t="s">
        <v>231</v>
      </c>
      <c r="AI5" s="70" t="s">
        <v>140</v>
      </c>
      <c r="AJ5" s="70" t="s">
        <v>141</v>
      </c>
      <c r="AK5" s="70" t="s">
        <v>142</v>
      </c>
      <c r="AL5" s="70" t="s">
        <v>143</v>
      </c>
      <c r="AM5" s="70" t="s">
        <v>144</v>
      </c>
      <c r="AN5" s="68" t="s">
        <v>133</v>
      </c>
      <c r="AO5" s="68" t="s">
        <v>123</v>
      </c>
      <c r="AP5" s="68" t="s">
        <v>124</v>
      </c>
      <c r="AQ5" s="68" t="s">
        <v>57</v>
      </c>
      <c r="AR5" s="68" t="s">
        <v>207</v>
      </c>
      <c r="AS5" s="68" t="s">
        <v>135</v>
      </c>
      <c r="AT5" s="70" t="s">
        <v>154</v>
      </c>
      <c r="AU5" s="70" t="s">
        <v>150</v>
      </c>
      <c r="AV5" s="70" t="s">
        <v>235</v>
      </c>
      <c r="AW5" s="70" t="s">
        <v>236</v>
      </c>
      <c r="AX5" s="70" t="s">
        <v>220</v>
      </c>
      <c r="AY5" s="70" t="s">
        <v>222</v>
      </c>
      <c r="AZ5" s="70" t="s">
        <v>223</v>
      </c>
      <c r="BA5" s="70" t="s">
        <v>224</v>
      </c>
      <c r="BB5" s="70" t="s">
        <v>151</v>
      </c>
      <c r="BC5" s="70" t="s">
        <v>147</v>
      </c>
      <c r="BD5" s="68"/>
      <c r="BE5" s="68" t="s">
        <v>170</v>
      </c>
      <c r="BF5" s="133"/>
      <c r="BG5" s="133"/>
      <c r="BH5" s="133"/>
      <c r="BI5" s="133"/>
      <c r="BJ5" s="133"/>
      <c r="BK5" s="133"/>
      <c r="BL5" s="133"/>
      <c r="BM5" s="133"/>
      <c r="BN5" s="133"/>
      <c r="BO5" s="133"/>
      <c r="BP5" s="133"/>
      <c r="BQ5" s="133"/>
      <c r="BR5" s="133"/>
      <c r="BS5" s="133"/>
      <c r="BT5" s="133"/>
      <c r="BU5" s="133"/>
      <c r="BV5" s="133"/>
      <c r="BW5" s="133"/>
      <c r="BX5" s="133"/>
      <c r="BY5" s="133"/>
    </row>
    <row r="6" spans="1:77" ht="35.1" customHeight="1" thickBot="1" x14ac:dyDescent="0.25">
      <c r="B6" s="112">
        <v>1</v>
      </c>
      <c r="C6" s="159"/>
      <c r="D6" s="138" t="s">
        <v>45</v>
      </c>
      <c r="E6" s="139"/>
      <c r="F6" s="158"/>
      <c r="G6" s="197" t="s">
        <v>45</v>
      </c>
      <c r="H6" s="197" t="s">
        <v>45</v>
      </c>
      <c r="I6" s="171" t="str">
        <f>AS6</f>
        <v/>
      </c>
      <c r="J6" s="134" t="str">
        <f>BC6</f>
        <v/>
      </c>
      <c r="K6" s="191"/>
      <c r="T6" s="116"/>
      <c r="Z6" s="223" t="s">
        <v>45</v>
      </c>
      <c r="AA6" s="224" t="s">
        <v>44</v>
      </c>
      <c r="AB6" s="161">
        <f>COUNTIF($C$6:$C$55,C6)</f>
        <v>0</v>
      </c>
      <c r="AC6" s="161" t="s">
        <v>126</v>
      </c>
      <c r="AD6" s="73">
        <f>COUNTIF($D$6:$D$61,$Z$7)+COUNTIF($D$6:$D$61,$Z$10)+COUNTIF($D$6:$D$61,$Z$13)</f>
        <v>0</v>
      </c>
      <c r="AE6" s="155" t="s">
        <v>45</v>
      </c>
      <c r="AF6" s="116" t="s">
        <v>138</v>
      </c>
      <c r="AG6" s="160"/>
      <c r="AH6" s="127" t="b">
        <f>AND(AB6&gt;1)</f>
        <v>0</v>
      </c>
      <c r="AI6" s="120" t="str">
        <f t="shared" ref="AI6:AI37" si="0">IF(D6=0,"",VLOOKUP($D6,Instruments,2,FALSE))</f>
        <v>No</v>
      </c>
      <c r="AJ6" s="192" t="str">
        <f t="shared" ref="AJ6:AJ37" si="1">IF($AI6="Yes",$AE$6,"")</f>
        <v/>
      </c>
      <c r="AK6" s="192" t="str">
        <f t="shared" ref="AK6:AK37" si="2">IF($AI6="Yes",$AE$7,"")</f>
        <v/>
      </c>
      <c r="AL6" s="192" t="str">
        <f t="shared" ref="AL6:AL37" si="3">IF($AI6="Yes",$AE$8,"")</f>
        <v/>
      </c>
      <c r="AM6" s="192" t="str">
        <f t="shared" ref="AM6:AM37" si="4">IF($AI6="Yes",$AE$9,"")</f>
        <v/>
      </c>
      <c r="AN6" s="120">
        <f>COUNTIF($F$6:$F$61,F6)</f>
        <v>0</v>
      </c>
      <c r="AO6" s="155" t="s">
        <v>45</v>
      </c>
      <c r="AP6" s="155" t="s">
        <v>45</v>
      </c>
      <c r="AR6" s="120" t="b">
        <f>AND(OR(BB6=2,BB6=4),AI6="No")</f>
        <v>0</v>
      </c>
      <c r="AS6" s="120" t="str">
        <f>IF(AR6,"No Parts Required",IF(BB6=0,"",IF(OR(BB6=2,BB6=3,BB6=5),VLOOKUP(E6,$AE$6:$AF$10,2,"FALSE"),IF(BB6=5,$AF$6,"Parts are not calculated until configuration is complete"))))</f>
        <v/>
      </c>
      <c r="AT6" s="120">
        <f>IF(AND(D6=$AE$6,G6=$AE$6,H6=$AE$6,AND(ISBLANK(C6),AND(ISBLANK(E6)),ISBLANK(F6))),0,1)</f>
        <v>0</v>
      </c>
      <c r="AU6" s="120">
        <f>IF(OR(AH6,D6=$AE$6,G6=$AE$6,H6=$AE$6,ISBLANK(C6),AND(AI6="yes",ISBLANK(E6),AN6&lt;2),ISBLANK(F6)),0,2)</f>
        <v>0</v>
      </c>
      <c r="AV6" s="120">
        <f>IF(AND(AU6=2,AN6&gt;1),3,0)</f>
        <v>0</v>
      </c>
      <c r="AW6" s="120">
        <f>IF(AND(AH6),4,0)</f>
        <v>0</v>
      </c>
      <c r="AX6" s="192">
        <f t="shared" ref="AX6:AX37" si="5">IF(AND(AU6=2,AV6=3,E6=$AE$9),5,0)</f>
        <v>0</v>
      </c>
      <c r="AY6" s="120">
        <f t="shared" ref="AY6:AY37" si="6">IF(AND(ISBLANK(E6),AI6="Yes"),6,0)</f>
        <v>0</v>
      </c>
      <c r="AZ6" s="120">
        <f>IF(H6=$AP$7,7,0)</f>
        <v>0</v>
      </c>
      <c r="BA6" s="120">
        <f>IF(OR(G6=$AO$7,G6=$AO$10, G6=$AO$13),8,0)</f>
        <v>0</v>
      </c>
      <c r="BB6" s="120">
        <f>MAX(AT6:BA6)</f>
        <v>0</v>
      </c>
      <c r="BC6" s="192" t="str">
        <f>IF(BB6=0,"",CHOOSE(BB6,$BE$6,$BE$7,$BE$8,$BE$9,$BE$10,$BE$11,$BE$12,$BE$13))</f>
        <v/>
      </c>
      <c r="BD6" s="73" t="s">
        <v>99</v>
      </c>
      <c r="BE6" s="156" t="s">
        <v>237</v>
      </c>
    </row>
    <row r="7" spans="1:77" ht="35.1" customHeight="1" thickBot="1" x14ac:dyDescent="0.25">
      <c r="B7" s="112">
        <v>2</v>
      </c>
      <c r="C7" s="167"/>
      <c r="D7" s="140" t="s">
        <v>45</v>
      </c>
      <c r="E7" s="137"/>
      <c r="F7" s="146"/>
      <c r="G7" s="141" t="s">
        <v>45</v>
      </c>
      <c r="H7" s="141" t="s">
        <v>45</v>
      </c>
      <c r="I7" s="135" t="str">
        <f t="shared" ref="I7:I61" si="7">AS7</f>
        <v/>
      </c>
      <c r="J7" s="135" t="str">
        <f t="shared" ref="J7:J61" si="8">BC7</f>
        <v/>
      </c>
      <c r="K7" s="140"/>
      <c r="Z7" s="225" t="s">
        <v>126</v>
      </c>
      <c r="AA7" s="226" t="s">
        <v>43</v>
      </c>
      <c r="AB7" s="161">
        <f t="shared" ref="AB7:AB55" si="9">COUNTIF($C$6:$C$55,C7)</f>
        <v>0</v>
      </c>
      <c r="AC7" s="162" t="s">
        <v>127</v>
      </c>
      <c r="AD7" s="73">
        <f>COUNTIF($D$6:$D$61,$Z$8)+COUNTIF($D$6:$D$61,$Z$11)+COUNTIF($D$6:$D$61,$Z$14)</f>
        <v>0</v>
      </c>
      <c r="AE7" s="116" t="s">
        <v>131</v>
      </c>
      <c r="AF7" s="117" t="s">
        <v>208</v>
      </c>
      <c r="AG7" s="117">
        <f>COUNTIF($I$6:$I$61,AF7)</f>
        <v>0</v>
      </c>
      <c r="AH7" s="127" t="b">
        <f t="shared" ref="AH7:AH55" si="10">AND(AB7&gt;1)</f>
        <v>0</v>
      </c>
      <c r="AI7" s="120" t="str">
        <f t="shared" si="0"/>
        <v>No</v>
      </c>
      <c r="AJ7" s="192" t="str">
        <f t="shared" si="1"/>
        <v/>
      </c>
      <c r="AK7" s="192" t="str">
        <f t="shared" si="2"/>
        <v/>
      </c>
      <c r="AL7" s="192" t="str">
        <f t="shared" si="3"/>
        <v/>
      </c>
      <c r="AM7" s="192" t="str">
        <f t="shared" si="4"/>
        <v/>
      </c>
      <c r="AN7" s="120">
        <f t="shared" ref="AN7:AN60" si="11">COUNTIF($F$6:$F$61,F7)</f>
        <v>0</v>
      </c>
      <c r="AO7" s="73" t="s">
        <v>87</v>
      </c>
      <c r="AP7" s="73" t="s">
        <v>111</v>
      </c>
      <c r="AQ7" s="73" t="s">
        <v>59</v>
      </c>
      <c r="AR7" s="120" t="b">
        <f>AND(OR(BB7=2,BB7=4),AI7="No")</f>
        <v>0</v>
      </c>
      <c r="AS7" s="120" t="str">
        <f t="shared" ref="AS7:AS55" si="12">IF(AR7,"No Parts Required",IF(BB7=0,"",IF(OR(BB7=2,BB7=3,BB7=5),VLOOKUP(E7,$AE$6:$AF$10,2,"FALSE"),IF(BB7=5,$AF$6,"Parts are not calculated until configuration is complete"))))</f>
        <v/>
      </c>
      <c r="AT7" s="120">
        <f t="shared" ref="AT7:AT55" si="13">IF(AND(D7=$AE$6,G7=$AE$6,H7=$AE$6,AND(ISBLANK(C7),AND(ISBLANK(E7)),ISBLANK(F7))),0,1)</f>
        <v>0</v>
      </c>
      <c r="AU7" s="120">
        <f t="shared" ref="AU7:AU38" si="14">IF(OR(AH7,D7=$AE$6,G7=$AE$6,H7=$AE$6,ISBLANK(C7),AND(AI7="yes",ISBLANK(E7)),ISBLANK(F7)),0,2)</f>
        <v>0</v>
      </c>
      <c r="AV7" s="120">
        <f t="shared" ref="AV7:AV55" si="15">IF(AND(AU7=2,AN7&gt;1),3,0)</f>
        <v>0</v>
      </c>
      <c r="AW7" s="120">
        <f t="shared" ref="AW7:AW55" si="16">IF(AND(AH7),4,0)</f>
        <v>0</v>
      </c>
      <c r="AX7" s="192">
        <f t="shared" si="5"/>
        <v>0</v>
      </c>
      <c r="AY7" s="120">
        <f t="shared" si="6"/>
        <v>0</v>
      </c>
      <c r="AZ7" s="120">
        <f t="shared" ref="AZ7:AZ61" si="17">IF(H7=$AP$7,7,0)</f>
        <v>0</v>
      </c>
      <c r="BA7" s="120">
        <f t="shared" ref="BA7:BA55" si="18">IF(OR(G7=$AO$7,G7=$AO$10, G7=$AO$13),8,0)</f>
        <v>0</v>
      </c>
      <c r="BB7" s="120">
        <f t="shared" ref="BB7:BB61" si="19">MAX(AT7:BA7)</f>
        <v>0</v>
      </c>
      <c r="BC7" s="192" t="str">
        <f t="shared" ref="BC7:BC61" si="20">IF(BB7=0,"",CHOOSE(BB7,$BE$6,$BE$7,$BE$8,$BE$9,$BE$10,$BE$11,$BE$12,$BE$13))</f>
        <v/>
      </c>
      <c r="BD7" s="73" t="s">
        <v>100</v>
      </c>
      <c r="BE7" s="155" t="s">
        <v>146</v>
      </c>
    </row>
    <row r="8" spans="1:77" ht="35.1" customHeight="1" thickBot="1" x14ac:dyDescent="0.25">
      <c r="B8" s="112">
        <v>3</v>
      </c>
      <c r="C8" s="167"/>
      <c r="D8" s="140" t="s">
        <v>45</v>
      </c>
      <c r="E8" s="137"/>
      <c r="F8" s="146"/>
      <c r="G8" s="141" t="s">
        <v>45</v>
      </c>
      <c r="H8" s="141" t="s">
        <v>45</v>
      </c>
      <c r="I8" s="135" t="str">
        <f t="shared" si="7"/>
        <v/>
      </c>
      <c r="J8" s="135" t="str">
        <f t="shared" si="8"/>
        <v/>
      </c>
      <c r="K8" s="140"/>
      <c r="Z8" s="225" t="s">
        <v>127</v>
      </c>
      <c r="AA8" s="226" t="s">
        <v>44</v>
      </c>
      <c r="AB8" s="161">
        <f t="shared" si="9"/>
        <v>0</v>
      </c>
      <c r="AC8" s="161" t="s">
        <v>203</v>
      </c>
      <c r="AD8" s="73">
        <f>COUNTIF($D$6:$D$61,$Z$9)</f>
        <v>0</v>
      </c>
      <c r="AE8" s="116" t="s">
        <v>132</v>
      </c>
      <c r="AF8" s="155" t="s">
        <v>157</v>
      </c>
      <c r="AG8" s="117">
        <f t="shared" ref="AG8:AG10" si="21">COUNTIF($I$6:$I$61,AF8)</f>
        <v>0</v>
      </c>
      <c r="AH8" s="127" t="b">
        <f t="shared" si="10"/>
        <v>0</v>
      </c>
      <c r="AI8" s="120" t="str">
        <f t="shared" si="0"/>
        <v>No</v>
      </c>
      <c r="AJ8" s="192" t="str">
        <f t="shared" si="1"/>
        <v/>
      </c>
      <c r="AK8" s="192" t="str">
        <f t="shared" si="2"/>
        <v/>
      </c>
      <c r="AL8" s="192" t="str">
        <f t="shared" si="3"/>
        <v/>
      </c>
      <c r="AM8" s="192" t="str">
        <f t="shared" si="4"/>
        <v/>
      </c>
      <c r="AN8" s="120">
        <f t="shared" si="11"/>
        <v>0</v>
      </c>
      <c r="AO8" s="73" t="s">
        <v>88</v>
      </c>
      <c r="AP8" s="73" t="s">
        <v>112</v>
      </c>
      <c r="AQ8" s="116" t="s">
        <v>136</v>
      </c>
      <c r="AR8" s="120" t="b">
        <f t="shared" ref="AR8:AR61" si="22">AND(OR(BB8=2,BB8=4),AI8="No")</f>
        <v>0</v>
      </c>
      <c r="AS8" s="120" t="str">
        <f t="shared" si="12"/>
        <v/>
      </c>
      <c r="AT8" s="120">
        <f t="shared" si="13"/>
        <v>0</v>
      </c>
      <c r="AU8" s="120">
        <f t="shared" si="14"/>
        <v>0</v>
      </c>
      <c r="AV8" s="120">
        <f t="shared" si="15"/>
        <v>0</v>
      </c>
      <c r="AW8" s="120">
        <f t="shared" si="16"/>
        <v>0</v>
      </c>
      <c r="AX8" s="192">
        <f t="shared" si="5"/>
        <v>0</v>
      </c>
      <c r="AY8" s="120">
        <f t="shared" si="6"/>
        <v>0</v>
      </c>
      <c r="AZ8" s="120">
        <f t="shared" si="17"/>
        <v>0</v>
      </c>
      <c r="BA8" s="120">
        <f t="shared" si="18"/>
        <v>0</v>
      </c>
      <c r="BB8" s="120">
        <f t="shared" si="19"/>
        <v>0</v>
      </c>
      <c r="BC8" s="192" t="str">
        <f t="shared" si="20"/>
        <v/>
      </c>
      <c r="BD8" s="156" t="s">
        <v>156</v>
      </c>
      <c r="BE8" s="155" t="s">
        <v>238</v>
      </c>
    </row>
    <row r="9" spans="1:77" ht="35.1" customHeight="1" thickBot="1" x14ac:dyDescent="0.25">
      <c r="B9" s="112">
        <v>4</v>
      </c>
      <c r="C9" s="167"/>
      <c r="D9" s="140" t="s">
        <v>45</v>
      </c>
      <c r="E9" s="137"/>
      <c r="F9" s="146"/>
      <c r="G9" s="141" t="s">
        <v>45</v>
      </c>
      <c r="H9" s="141" t="s">
        <v>45</v>
      </c>
      <c r="I9" s="135" t="str">
        <f t="shared" si="7"/>
        <v/>
      </c>
      <c r="J9" s="135" t="str">
        <f t="shared" si="8"/>
        <v/>
      </c>
      <c r="K9" s="140"/>
      <c r="Z9" s="225" t="s">
        <v>203</v>
      </c>
      <c r="AA9" s="226" t="s">
        <v>44</v>
      </c>
      <c r="AB9" s="161">
        <f t="shared" si="9"/>
        <v>0</v>
      </c>
      <c r="AC9" s="166" t="s">
        <v>212</v>
      </c>
      <c r="AD9" s="73">
        <f>COUNTIF($D$6:$D$61,$Z$10)+COUNTIF($D$6:$D$61,$Z$11)+COUNTIF($D$6:$D$61,$Z$12)</f>
        <v>0</v>
      </c>
      <c r="AE9" s="116" t="s">
        <v>120</v>
      </c>
      <c r="AF9" s="116" t="s">
        <v>158</v>
      </c>
      <c r="AG9" s="117">
        <f t="shared" si="21"/>
        <v>0</v>
      </c>
      <c r="AH9" s="127" t="b">
        <f t="shared" si="10"/>
        <v>0</v>
      </c>
      <c r="AI9" s="120" t="str">
        <f t="shared" si="0"/>
        <v>No</v>
      </c>
      <c r="AJ9" s="192" t="str">
        <f t="shared" si="1"/>
        <v/>
      </c>
      <c r="AK9" s="192" t="str">
        <f t="shared" si="2"/>
        <v/>
      </c>
      <c r="AL9" s="192" t="str">
        <f t="shared" si="3"/>
        <v/>
      </c>
      <c r="AM9" s="192" t="str">
        <f t="shared" si="4"/>
        <v/>
      </c>
      <c r="AN9" s="120">
        <f t="shared" si="11"/>
        <v>0</v>
      </c>
      <c r="AO9" s="73" t="s">
        <v>89</v>
      </c>
      <c r="AP9" s="73" t="s">
        <v>113</v>
      </c>
      <c r="AQ9" s="116" t="s">
        <v>137</v>
      </c>
      <c r="AR9" s="120" t="b">
        <f t="shared" si="22"/>
        <v>0</v>
      </c>
      <c r="AS9" s="120" t="str">
        <f t="shared" si="12"/>
        <v/>
      </c>
      <c r="AT9" s="120">
        <f t="shared" si="13"/>
        <v>0</v>
      </c>
      <c r="AU9" s="120">
        <f t="shared" si="14"/>
        <v>0</v>
      </c>
      <c r="AV9" s="120">
        <f t="shared" si="15"/>
        <v>0</v>
      </c>
      <c r="AW9" s="120">
        <f t="shared" si="16"/>
        <v>0</v>
      </c>
      <c r="AX9" s="192">
        <f t="shared" si="5"/>
        <v>0</v>
      </c>
      <c r="AY9" s="120">
        <f t="shared" si="6"/>
        <v>0</v>
      </c>
      <c r="AZ9" s="120">
        <f t="shared" si="17"/>
        <v>0</v>
      </c>
      <c r="BA9" s="120">
        <f t="shared" si="18"/>
        <v>0</v>
      </c>
      <c r="BB9" s="120">
        <f t="shared" si="19"/>
        <v>0</v>
      </c>
      <c r="BC9" s="192" t="str">
        <f t="shared" si="20"/>
        <v/>
      </c>
      <c r="BD9" s="156" t="s">
        <v>239</v>
      </c>
      <c r="BE9" s="155" t="s">
        <v>231</v>
      </c>
    </row>
    <row r="10" spans="1:77" ht="35.1" customHeight="1" thickBot="1" x14ac:dyDescent="0.25">
      <c r="B10" s="112">
        <v>5</v>
      </c>
      <c r="C10" s="167"/>
      <c r="D10" s="140" t="s">
        <v>45</v>
      </c>
      <c r="E10" s="137"/>
      <c r="F10" s="146"/>
      <c r="G10" s="141" t="s">
        <v>45</v>
      </c>
      <c r="H10" s="141" t="s">
        <v>45</v>
      </c>
      <c r="I10" s="135" t="str">
        <f t="shared" si="7"/>
        <v/>
      </c>
      <c r="J10" s="135" t="str">
        <f t="shared" si="8"/>
        <v/>
      </c>
      <c r="K10" s="140"/>
      <c r="Z10" s="225" t="s">
        <v>211</v>
      </c>
      <c r="AA10" s="226" t="s">
        <v>43</v>
      </c>
      <c r="AB10" s="161">
        <f t="shared" si="9"/>
        <v>0</v>
      </c>
      <c r="AC10" s="166" t="s">
        <v>204</v>
      </c>
      <c r="AD10" s="73">
        <f>COUNTIF($D$6:$D$61,$Z$13)+COUNTIF($D$6:$D$61,$Z$14)+COUNTIF($D$6:$D$61,$Z$15)</f>
        <v>0</v>
      </c>
      <c r="AE10" s="116" t="s">
        <v>159</v>
      </c>
      <c r="AF10" s="116" t="s">
        <v>160</v>
      </c>
      <c r="AG10" s="117">
        <f t="shared" si="21"/>
        <v>0</v>
      </c>
      <c r="AH10" s="127" t="b">
        <f t="shared" si="10"/>
        <v>0</v>
      </c>
      <c r="AI10" s="120" t="str">
        <f t="shared" si="0"/>
        <v>No</v>
      </c>
      <c r="AJ10" s="192" t="str">
        <f t="shared" si="1"/>
        <v/>
      </c>
      <c r="AK10" s="192" t="str">
        <f t="shared" si="2"/>
        <v/>
      </c>
      <c r="AL10" s="192" t="str">
        <f t="shared" si="3"/>
        <v/>
      </c>
      <c r="AM10" s="192" t="str">
        <f t="shared" si="4"/>
        <v/>
      </c>
      <c r="AN10" s="120">
        <f t="shared" si="11"/>
        <v>0</v>
      </c>
      <c r="AO10" s="73" t="s">
        <v>51</v>
      </c>
      <c r="AR10" s="120" t="b">
        <f t="shared" si="22"/>
        <v>0</v>
      </c>
      <c r="AS10" s="120" t="str">
        <f t="shared" si="12"/>
        <v/>
      </c>
      <c r="AT10" s="120">
        <f t="shared" si="13"/>
        <v>0</v>
      </c>
      <c r="AU10" s="120">
        <f t="shared" si="14"/>
        <v>0</v>
      </c>
      <c r="AV10" s="120">
        <f t="shared" si="15"/>
        <v>0</v>
      </c>
      <c r="AW10" s="120">
        <f t="shared" si="16"/>
        <v>0</v>
      </c>
      <c r="AX10" s="192">
        <f t="shared" si="5"/>
        <v>0</v>
      </c>
      <c r="AY10" s="120">
        <f t="shared" si="6"/>
        <v>0</v>
      </c>
      <c r="AZ10" s="120">
        <f t="shared" si="17"/>
        <v>0</v>
      </c>
      <c r="BA10" s="120">
        <f t="shared" si="18"/>
        <v>0</v>
      </c>
      <c r="BB10" s="120">
        <f t="shared" si="19"/>
        <v>0</v>
      </c>
      <c r="BC10" s="192" t="str">
        <f t="shared" si="20"/>
        <v/>
      </c>
      <c r="BD10" s="155" t="s">
        <v>221</v>
      </c>
      <c r="BE10" s="155" t="s">
        <v>225</v>
      </c>
    </row>
    <row r="11" spans="1:77" ht="35.1" customHeight="1" thickBot="1" x14ac:dyDescent="0.25">
      <c r="B11" s="112">
        <v>6</v>
      </c>
      <c r="C11" s="167"/>
      <c r="D11" s="140" t="s">
        <v>45</v>
      </c>
      <c r="E11" s="137"/>
      <c r="F11" s="146"/>
      <c r="G11" s="141" t="s">
        <v>45</v>
      </c>
      <c r="H11" s="141" t="s">
        <v>45</v>
      </c>
      <c r="I11" s="135" t="str">
        <f t="shared" si="7"/>
        <v/>
      </c>
      <c r="J11" s="135" t="str">
        <f t="shared" si="8"/>
        <v/>
      </c>
      <c r="K11" s="140"/>
      <c r="Z11" s="225" t="s">
        <v>129</v>
      </c>
      <c r="AA11" s="226" t="s">
        <v>44</v>
      </c>
      <c r="AB11" s="161">
        <f t="shared" si="9"/>
        <v>0</v>
      </c>
      <c r="AC11" s="163" t="s">
        <v>109</v>
      </c>
      <c r="AD11" s="73">
        <f>COUNTIF($D$6:$D$61,$Z$16)+COUNTIF($D$6:$D$61,$Z$17)</f>
        <v>0</v>
      </c>
      <c r="AF11" s="116"/>
      <c r="AG11" s="160"/>
      <c r="AH11" s="127" t="b">
        <f t="shared" si="10"/>
        <v>0</v>
      </c>
      <c r="AI11" s="120" t="str">
        <f t="shared" si="0"/>
        <v>No</v>
      </c>
      <c r="AJ11" s="192" t="str">
        <f t="shared" si="1"/>
        <v/>
      </c>
      <c r="AK11" s="192" t="str">
        <f t="shared" si="2"/>
        <v/>
      </c>
      <c r="AL11" s="192" t="str">
        <f t="shared" si="3"/>
        <v/>
      </c>
      <c r="AM11" s="192" t="str">
        <f t="shared" si="4"/>
        <v/>
      </c>
      <c r="AN11" s="120">
        <f t="shared" si="11"/>
        <v>0</v>
      </c>
      <c r="AO11" s="73" t="s">
        <v>53</v>
      </c>
      <c r="AR11" s="120" t="b">
        <f t="shared" si="22"/>
        <v>0</v>
      </c>
      <c r="AS11" s="120" t="str">
        <f t="shared" si="12"/>
        <v/>
      </c>
      <c r="AT11" s="120">
        <f t="shared" si="13"/>
        <v>0</v>
      </c>
      <c r="AU11" s="120">
        <f t="shared" si="14"/>
        <v>0</v>
      </c>
      <c r="AV11" s="120">
        <f t="shared" si="15"/>
        <v>0</v>
      </c>
      <c r="AW11" s="120">
        <f t="shared" si="16"/>
        <v>0</v>
      </c>
      <c r="AX11" s="192">
        <f t="shared" si="5"/>
        <v>0</v>
      </c>
      <c r="AY11" s="120">
        <f t="shared" si="6"/>
        <v>0</v>
      </c>
      <c r="AZ11" s="120">
        <f t="shared" si="17"/>
        <v>0</v>
      </c>
      <c r="BA11" s="120">
        <f t="shared" si="18"/>
        <v>0</v>
      </c>
      <c r="BB11" s="120">
        <f t="shared" si="19"/>
        <v>0</v>
      </c>
      <c r="BC11" s="192" t="str">
        <f t="shared" si="20"/>
        <v/>
      </c>
      <c r="BD11" s="73" t="s">
        <v>152</v>
      </c>
      <c r="BE11" s="73" t="s">
        <v>155</v>
      </c>
    </row>
    <row r="12" spans="1:77" ht="35.1" customHeight="1" thickBot="1" x14ac:dyDescent="0.25">
      <c r="B12" s="112">
        <v>7</v>
      </c>
      <c r="C12" s="167"/>
      <c r="D12" s="140" t="s">
        <v>45</v>
      </c>
      <c r="E12" s="137"/>
      <c r="F12" s="146"/>
      <c r="G12" s="141" t="s">
        <v>45</v>
      </c>
      <c r="H12" s="141" t="s">
        <v>45</v>
      </c>
      <c r="I12" s="135" t="str">
        <f t="shared" si="7"/>
        <v/>
      </c>
      <c r="J12" s="135" t="str">
        <f t="shared" si="8"/>
        <v/>
      </c>
      <c r="K12" s="140"/>
      <c r="Z12" s="225" t="s">
        <v>128</v>
      </c>
      <c r="AA12" s="226" t="s">
        <v>44</v>
      </c>
      <c r="AB12" s="161">
        <f t="shared" si="9"/>
        <v>0</v>
      </c>
      <c r="AC12" s="161" t="s">
        <v>205</v>
      </c>
      <c r="AD12" s="73">
        <f>COUNTIF($D$6:$D$61,$Z$17)+COUNTIF($D$6:$D$61,$Z$19)+COUNTIF($D$6:$D$61,$Z$21)</f>
        <v>0</v>
      </c>
      <c r="AF12" s="116"/>
      <c r="AG12" s="160"/>
      <c r="AH12" s="127" t="b">
        <f t="shared" si="10"/>
        <v>0</v>
      </c>
      <c r="AI12" s="120" t="str">
        <f t="shared" si="0"/>
        <v>No</v>
      </c>
      <c r="AJ12" s="192" t="str">
        <f t="shared" si="1"/>
        <v/>
      </c>
      <c r="AK12" s="192" t="str">
        <f t="shared" si="2"/>
        <v/>
      </c>
      <c r="AL12" s="192" t="str">
        <f t="shared" si="3"/>
        <v/>
      </c>
      <c r="AM12" s="192" t="str">
        <f t="shared" si="4"/>
        <v/>
      </c>
      <c r="AN12" s="120">
        <f t="shared" si="11"/>
        <v>0</v>
      </c>
      <c r="AO12" s="116" t="s">
        <v>134</v>
      </c>
      <c r="AR12" s="120" t="b">
        <f t="shared" si="22"/>
        <v>0</v>
      </c>
      <c r="AS12" s="120" t="str">
        <f t="shared" si="12"/>
        <v/>
      </c>
      <c r="AT12" s="120">
        <f t="shared" si="13"/>
        <v>0</v>
      </c>
      <c r="AU12" s="120">
        <f t="shared" si="14"/>
        <v>0</v>
      </c>
      <c r="AV12" s="120">
        <f t="shared" si="15"/>
        <v>0</v>
      </c>
      <c r="AW12" s="120">
        <f t="shared" si="16"/>
        <v>0</v>
      </c>
      <c r="AX12" s="192">
        <f t="shared" si="5"/>
        <v>0</v>
      </c>
      <c r="AY12" s="120">
        <f t="shared" si="6"/>
        <v>0</v>
      </c>
      <c r="AZ12" s="120">
        <f t="shared" si="17"/>
        <v>0</v>
      </c>
      <c r="BA12" s="120">
        <f t="shared" si="18"/>
        <v>0</v>
      </c>
      <c r="BB12" s="120">
        <f t="shared" si="19"/>
        <v>0</v>
      </c>
      <c r="BC12" s="192" t="str">
        <f t="shared" si="20"/>
        <v/>
      </c>
      <c r="BD12" s="73" t="s">
        <v>149</v>
      </c>
      <c r="BE12" s="117" t="s">
        <v>145</v>
      </c>
    </row>
    <row r="13" spans="1:77" ht="35.1" customHeight="1" thickBot="1" x14ac:dyDescent="0.25">
      <c r="B13" s="112">
        <v>8</v>
      </c>
      <c r="C13" s="167"/>
      <c r="D13" s="140" t="s">
        <v>45</v>
      </c>
      <c r="E13" s="137"/>
      <c r="F13" s="146"/>
      <c r="G13" s="141" t="s">
        <v>45</v>
      </c>
      <c r="H13" s="141" t="s">
        <v>45</v>
      </c>
      <c r="I13" s="135" t="str">
        <f t="shared" si="7"/>
        <v/>
      </c>
      <c r="J13" s="135" t="str">
        <f t="shared" si="8"/>
        <v/>
      </c>
      <c r="K13" s="140"/>
      <c r="Z13" s="225" t="s">
        <v>304</v>
      </c>
      <c r="AA13" s="226" t="s">
        <v>43</v>
      </c>
      <c r="AB13" s="161">
        <f t="shared" si="9"/>
        <v>0</v>
      </c>
      <c r="AC13" s="161" t="s">
        <v>98</v>
      </c>
      <c r="AD13" s="73">
        <f>COUNTIF($D$6:$D$61,$Z$18)+COUNTIF($D$6:$D$61,$Z$19)</f>
        <v>0</v>
      </c>
      <c r="AF13" s="116"/>
      <c r="AG13" s="160"/>
      <c r="AH13" s="127" t="b">
        <f t="shared" si="10"/>
        <v>0</v>
      </c>
      <c r="AI13" s="120" t="str">
        <f t="shared" si="0"/>
        <v>No</v>
      </c>
      <c r="AJ13" s="192" t="str">
        <f t="shared" si="1"/>
        <v/>
      </c>
      <c r="AK13" s="192" t="str">
        <f t="shared" si="2"/>
        <v/>
      </c>
      <c r="AL13" s="192" t="str">
        <f t="shared" si="3"/>
        <v/>
      </c>
      <c r="AM13" s="192" t="str">
        <f t="shared" si="4"/>
        <v/>
      </c>
      <c r="AN13" s="120">
        <f t="shared" si="11"/>
        <v>0</v>
      </c>
      <c r="AO13" s="73" t="s">
        <v>52</v>
      </c>
      <c r="AR13" s="120" t="b">
        <f t="shared" si="22"/>
        <v>0</v>
      </c>
      <c r="AS13" s="120" t="str">
        <f t="shared" si="12"/>
        <v/>
      </c>
      <c r="AT13" s="120">
        <f t="shared" si="13"/>
        <v>0</v>
      </c>
      <c r="AU13" s="120">
        <f t="shared" si="14"/>
        <v>0</v>
      </c>
      <c r="AV13" s="120">
        <f t="shared" si="15"/>
        <v>0</v>
      </c>
      <c r="AW13" s="120">
        <f t="shared" si="16"/>
        <v>0</v>
      </c>
      <c r="AX13" s="192">
        <f t="shared" si="5"/>
        <v>0</v>
      </c>
      <c r="AY13" s="120">
        <f t="shared" si="6"/>
        <v>0</v>
      </c>
      <c r="AZ13" s="120">
        <f t="shared" si="17"/>
        <v>0</v>
      </c>
      <c r="BA13" s="120">
        <f t="shared" si="18"/>
        <v>0</v>
      </c>
      <c r="BB13" s="120">
        <f t="shared" si="19"/>
        <v>0</v>
      </c>
      <c r="BC13" s="192" t="str">
        <f t="shared" si="20"/>
        <v/>
      </c>
      <c r="BD13" s="73" t="s">
        <v>148</v>
      </c>
      <c r="BE13" s="155" t="s">
        <v>219</v>
      </c>
    </row>
    <row r="14" spans="1:77" ht="35.1" customHeight="1" thickBot="1" x14ac:dyDescent="0.25">
      <c r="B14" s="112">
        <v>9</v>
      </c>
      <c r="C14" s="167"/>
      <c r="D14" s="140" t="s">
        <v>45</v>
      </c>
      <c r="E14" s="137"/>
      <c r="F14" s="146"/>
      <c r="G14" s="141" t="s">
        <v>45</v>
      </c>
      <c r="H14" s="141" t="s">
        <v>45</v>
      </c>
      <c r="I14" s="135" t="str">
        <f t="shared" si="7"/>
        <v/>
      </c>
      <c r="J14" s="135" t="str">
        <f t="shared" si="8"/>
        <v/>
      </c>
      <c r="K14" s="140"/>
      <c r="Z14" s="225" t="s">
        <v>305</v>
      </c>
      <c r="AA14" s="226" t="s">
        <v>44</v>
      </c>
      <c r="AB14" s="161">
        <f t="shared" si="9"/>
        <v>0</v>
      </c>
      <c r="AC14" s="161" t="s">
        <v>54</v>
      </c>
      <c r="AD14" s="73">
        <f>COUNTIF($D$6:$D$61,$Z$20)+COUNTIF($D$6:$D$61,$Z$21)</f>
        <v>0</v>
      </c>
      <c r="AH14" s="127" t="b">
        <f t="shared" si="10"/>
        <v>0</v>
      </c>
      <c r="AI14" s="120" t="str">
        <f t="shared" si="0"/>
        <v>No</v>
      </c>
      <c r="AJ14" s="192" t="str">
        <f t="shared" si="1"/>
        <v/>
      </c>
      <c r="AK14" s="192" t="str">
        <f t="shared" si="2"/>
        <v/>
      </c>
      <c r="AL14" s="192" t="str">
        <f t="shared" si="3"/>
        <v/>
      </c>
      <c r="AM14" s="192" t="str">
        <f t="shared" si="4"/>
        <v/>
      </c>
      <c r="AN14" s="120">
        <f t="shared" si="11"/>
        <v>0</v>
      </c>
      <c r="AR14" s="120" t="b">
        <f t="shared" si="22"/>
        <v>0</v>
      </c>
      <c r="AS14" s="120" t="str">
        <f t="shared" si="12"/>
        <v/>
      </c>
      <c r="AT14" s="120">
        <f t="shared" si="13"/>
        <v>0</v>
      </c>
      <c r="AU14" s="120">
        <f t="shared" si="14"/>
        <v>0</v>
      </c>
      <c r="AV14" s="120">
        <f t="shared" si="15"/>
        <v>0</v>
      </c>
      <c r="AW14" s="120">
        <f t="shared" si="16"/>
        <v>0</v>
      </c>
      <c r="AX14" s="192">
        <f t="shared" si="5"/>
        <v>0</v>
      </c>
      <c r="AY14" s="120">
        <f t="shared" si="6"/>
        <v>0</v>
      </c>
      <c r="AZ14" s="120">
        <f t="shared" si="17"/>
        <v>0</v>
      </c>
      <c r="BA14" s="120">
        <f t="shared" si="18"/>
        <v>0</v>
      </c>
      <c r="BB14" s="120">
        <f t="shared" si="19"/>
        <v>0</v>
      </c>
      <c r="BC14" s="192" t="str">
        <f t="shared" si="20"/>
        <v/>
      </c>
    </row>
    <row r="15" spans="1:77" ht="35.1" customHeight="1" thickBot="1" x14ac:dyDescent="0.25">
      <c r="B15" s="112">
        <v>10</v>
      </c>
      <c r="C15" s="167"/>
      <c r="D15" s="140" t="s">
        <v>45</v>
      </c>
      <c r="E15" s="137"/>
      <c r="F15" s="146"/>
      <c r="G15" s="141" t="s">
        <v>45</v>
      </c>
      <c r="H15" s="141" t="s">
        <v>45</v>
      </c>
      <c r="I15" s="135" t="str">
        <f t="shared" si="7"/>
        <v/>
      </c>
      <c r="J15" s="135" t="str">
        <f t="shared" si="8"/>
        <v/>
      </c>
      <c r="K15" s="140"/>
      <c r="Z15" s="225" t="s">
        <v>306</v>
      </c>
      <c r="AA15" s="226" t="s">
        <v>44</v>
      </c>
      <c r="AB15" s="161">
        <f t="shared" si="9"/>
        <v>0</v>
      </c>
      <c r="AC15" s="162"/>
      <c r="AE15" s="116"/>
      <c r="AH15" s="127" t="b">
        <f t="shared" si="10"/>
        <v>0</v>
      </c>
      <c r="AI15" s="120" t="str">
        <f t="shared" si="0"/>
        <v>No</v>
      </c>
      <c r="AJ15" s="192" t="str">
        <f t="shared" si="1"/>
        <v/>
      </c>
      <c r="AK15" s="192" t="str">
        <f t="shared" si="2"/>
        <v/>
      </c>
      <c r="AL15" s="192" t="str">
        <f t="shared" si="3"/>
        <v/>
      </c>
      <c r="AM15" s="192" t="str">
        <f t="shared" si="4"/>
        <v/>
      </c>
      <c r="AN15" s="120">
        <f t="shared" si="11"/>
        <v>0</v>
      </c>
      <c r="AR15" s="120" t="b">
        <f t="shared" si="22"/>
        <v>0</v>
      </c>
      <c r="AS15" s="120" t="str">
        <f t="shared" si="12"/>
        <v/>
      </c>
      <c r="AT15" s="120">
        <f t="shared" si="13"/>
        <v>0</v>
      </c>
      <c r="AU15" s="120">
        <f t="shared" si="14"/>
        <v>0</v>
      </c>
      <c r="AV15" s="120">
        <f t="shared" si="15"/>
        <v>0</v>
      </c>
      <c r="AW15" s="120">
        <f t="shared" si="16"/>
        <v>0</v>
      </c>
      <c r="AX15" s="192">
        <f t="shared" si="5"/>
        <v>0</v>
      </c>
      <c r="AY15" s="120">
        <f t="shared" si="6"/>
        <v>0</v>
      </c>
      <c r="AZ15" s="120">
        <f t="shared" si="17"/>
        <v>0</v>
      </c>
      <c r="BA15" s="120">
        <f t="shared" si="18"/>
        <v>0</v>
      </c>
      <c r="BB15" s="120">
        <f t="shared" si="19"/>
        <v>0</v>
      </c>
      <c r="BC15" s="192" t="str">
        <f t="shared" si="20"/>
        <v/>
      </c>
    </row>
    <row r="16" spans="1:77" ht="35.1" customHeight="1" thickBot="1" x14ac:dyDescent="0.25">
      <c r="B16" s="112">
        <v>11</v>
      </c>
      <c r="C16" s="167"/>
      <c r="D16" s="140" t="s">
        <v>45</v>
      </c>
      <c r="E16" s="137"/>
      <c r="F16" s="146"/>
      <c r="G16" s="141" t="s">
        <v>45</v>
      </c>
      <c r="H16" s="141" t="s">
        <v>45</v>
      </c>
      <c r="I16" s="135" t="str">
        <f t="shared" si="7"/>
        <v/>
      </c>
      <c r="J16" s="135" t="str">
        <f t="shared" si="8"/>
        <v/>
      </c>
      <c r="K16" s="140"/>
      <c r="Z16" s="227" t="s">
        <v>109</v>
      </c>
      <c r="AA16" s="228" t="s">
        <v>43</v>
      </c>
      <c r="AB16" s="161">
        <f t="shared" si="9"/>
        <v>0</v>
      </c>
      <c r="AC16" s="163"/>
      <c r="AD16" s="114"/>
      <c r="AH16" s="127" t="b">
        <f t="shared" si="10"/>
        <v>0</v>
      </c>
      <c r="AI16" s="120" t="str">
        <f t="shared" si="0"/>
        <v>No</v>
      </c>
      <c r="AJ16" s="192" t="str">
        <f t="shared" si="1"/>
        <v/>
      </c>
      <c r="AK16" s="192" t="str">
        <f t="shared" si="2"/>
        <v/>
      </c>
      <c r="AL16" s="192" t="str">
        <f t="shared" si="3"/>
        <v/>
      </c>
      <c r="AM16" s="192" t="str">
        <f t="shared" si="4"/>
        <v/>
      </c>
      <c r="AN16" s="120">
        <f t="shared" si="11"/>
        <v>0</v>
      </c>
      <c r="AR16" s="120" t="b">
        <f t="shared" si="22"/>
        <v>0</v>
      </c>
      <c r="AS16" s="120" t="str">
        <f t="shared" si="12"/>
        <v/>
      </c>
      <c r="AT16" s="120">
        <f t="shared" si="13"/>
        <v>0</v>
      </c>
      <c r="AU16" s="120">
        <f t="shared" si="14"/>
        <v>0</v>
      </c>
      <c r="AV16" s="120">
        <f t="shared" si="15"/>
        <v>0</v>
      </c>
      <c r="AW16" s="120">
        <f t="shared" si="16"/>
        <v>0</v>
      </c>
      <c r="AX16" s="192">
        <f t="shared" si="5"/>
        <v>0</v>
      </c>
      <c r="AY16" s="120">
        <f t="shared" si="6"/>
        <v>0</v>
      </c>
      <c r="AZ16" s="120">
        <f t="shared" si="17"/>
        <v>0</v>
      </c>
      <c r="BA16" s="120">
        <f t="shared" si="18"/>
        <v>0</v>
      </c>
      <c r="BB16" s="120">
        <f t="shared" si="19"/>
        <v>0</v>
      </c>
      <c r="BC16" s="192" t="str">
        <f t="shared" si="20"/>
        <v/>
      </c>
    </row>
    <row r="17" spans="2:55" ht="35.1" customHeight="1" thickBot="1" x14ac:dyDescent="0.25">
      <c r="B17" s="112">
        <v>12</v>
      </c>
      <c r="C17" s="167"/>
      <c r="D17" s="140" t="s">
        <v>45</v>
      </c>
      <c r="E17" s="137"/>
      <c r="F17" s="146"/>
      <c r="G17" s="141" t="s">
        <v>45</v>
      </c>
      <c r="H17" s="141" t="s">
        <v>45</v>
      </c>
      <c r="I17" s="135" t="str">
        <f t="shared" si="7"/>
        <v/>
      </c>
      <c r="J17" s="135" t="str">
        <f t="shared" si="8"/>
        <v/>
      </c>
      <c r="K17" s="140"/>
      <c r="Z17" s="225" t="s">
        <v>110</v>
      </c>
      <c r="AA17" s="226" t="s">
        <v>43</v>
      </c>
      <c r="AB17" s="161">
        <f t="shared" si="9"/>
        <v>0</v>
      </c>
      <c r="AC17" s="162"/>
      <c r="AD17" s="115"/>
      <c r="AH17" s="127" t="b">
        <f t="shared" si="10"/>
        <v>0</v>
      </c>
      <c r="AI17" s="120" t="str">
        <f t="shared" si="0"/>
        <v>No</v>
      </c>
      <c r="AJ17" s="192" t="str">
        <f t="shared" si="1"/>
        <v/>
      </c>
      <c r="AK17" s="192" t="str">
        <f t="shared" si="2"/>
        <v/>
      </c>
      <c r="AL17" s="192" t="str">
        <f t="shared" si="3"/>
        <v/>
      </c>
      <c r="AM17" s="192" t="str">
        <f t="shared" si="4"/>
        <v/>
      </c>
      <c r="AN17" s="120">
        <f t="shared" si="11"/>
        <v>0</v>
      </c>
      <c r="AR17" s="120" t="b">
        <f t="shared" si="22"/>
        <v>0</v>
      </c>
      <c r="AS17" s="120" t="str">
        <f t="shared" si="12"/>
        <v/>
      </c>
      <c r="AT17" s="120">
        <f t="shared" si="13"/>
        <v>0</v>
      </c>
      <c r="AU17" s="120">
        <f t="shared" si="14"/>
        <v>0</v>
      </c>
      <c r="AV17" s="120">
        <f t="shared" si="15"/>
        <v>0</v>
      </c>
      <c r="AW17" s="120">
        <f t="shared" si="16"/>
        <v>0</v>
      </c>
      <c r="AX17" s="192">
        <f t="shared" si="5"/>
        <v>0</v>
      </c>
      <c r="AY17" s="120">
        <f t="shared" si="6"/>
        <v>0</v>
      </c>
      <c r="AZ17" s="120">
        <f t="shared" si="17"/>
        <v>0</v>
      </c>
      <c r="BA17" s="120">
        <f t="shared" si="18"/>
        <v>0</v>
      </c>
      <c r="BB17" s="120">
        <f t="shared" si="19"/>
        <v>0</v>
      </c>
      <c r="BC17" s="192" t="str">
        <f t="shared" si="20"/>
        <v/>
      </c>
    </row>
    <row r="18" spans="2:55" ht="35.1" customHeight="1" thickBot="1" x14ac:dyDescent="0.25">
      <c r="B18" s="112">
        <v>13</v>
      </c>
      <c r="C18" s="167"/>
      <c r="D18" s="140" t="s">
        <v>45</v>
      </c>
      <c r="E18" s="137"/>
      <c r="F18" s="146"/>
      <c r="G18" s="141" t="s">
        <v>45</v>
      </c>
      <c r="H18" s="141" t="s">
        <v>45</v>
      </c>
      <c r="I18" s="135" t="str">
        <f>AS18</f>
        <v/>
      </c>
      <c r="J18" s="135" t="str">
        <f t="shared" si="8"/>
        <v/>
      </c>
      <c r="K18" s="140"/>
      <c r="Z18" s="225" t="s">
        <v>98</v>
      </c>
      <c r="AA18" s="226" t="s">
        <v>43</v>
      </c>
      <c r="AB18" s="161">
        <f t="shared" si="9"/>
        <v>0</v>
      </c>
      <c r="AC18" s="162"/>
      <c r="AD18" s="115"/>
      <c r="AH18" s="127" t="b">
        <f t="shared" si="10"/>
        <v>0</v>
      </c>
      <c r="AI18" s="120" t="str">
        <f t="shared" si="0"/>
        <v>No</v>
      </c>
      <c r="AJ18" s="192" t="str">
        <f t="shared" si="1"/>
        <v/>
      </c>
      <c r="AK18" s="192" t="str">
        <f t="shared" si="2"/>
        <v/>
      </c>
      <c r="AL18" s="192" t="str">
        <f t="shared" si="3"/>
        <v/>
      </c>
      <c r="AM18" s="192" t="str">
        <f t="shared" si="4"/>
        <v/>
      </c>
      <c r="AN18" s="120">
        <f t="shared" si="11"/>
        <v>0</v>
      </c>
      <c r="AR18" s="120" t="b">
        <f t="shared" si="22"/>
        <v>0</v>
      </c>
      <c r="AS18" s="120" t="str">
        <f t="shared" si="12"/>
        <v/>
      </c>
      <c r="AT18" s="120">
        <f t="shared" si="13"/>
        <v>0</v>
      </c>
      <c r="AU18" s="120">
        <f t="shared" si="14"/>
        <v>0</v>
      </c>
      <c r="AV18" s="120">
        <f t="shared" si="15"/>
        <v>0</v>
      </c>
      <c r="AW18" s="120">
        <f t="shared" si="16"/>
        <v>0</v>
      </c>
      <c r="AX18" s="192">
        <f t="shared" si="5"/>
        <v>0</v>
      </c>
      <c r="AY18" s="120">
        <f t="shared" si="6"/>
        <v>0</v>
      </c>
      <c r="AZ18" s="120">
        <f t="shared" si="17"/>
        <v>0</v>
      </c>
      <c r="BA18" s="120">
        <f t="shared" si="18"/>
        <v>0</v>
      </c>
      <c r="BB18" s="120">
        <f t="shared" si="19"/>
        <v>0</v>
      </c>
      <c r="BC18" s="192" t="str">
        <f t="shared" si="20"/>
        <v/>
      </c>
    </row>
    <row r="19" spans="2:55" ht="35.1" customHeight="1" thickBot="1" x14ac:dyDescent="0.25">
      <c r="B19" s="112">
        <v>14</v>
      </c>
      <c r="C19" s="167"/>
      <c r="D19" s="140" t="s">
        <v>45</v>
      </c>
      <c r="E19" s="137"/>
      <c r="F19" s="146"/>
      <c r="G19" s="141" t="s">
        <v>45</v>
      </c>
      <c r="H19" s="141" t="s">
        <v>45</v>
      </c>
      <c r="I19" s="135" t="str">
        <f t="shared" si="7"/>
        <v/>
      </c>
      <c r="J19" s="135" t="str">
        <f t="shared" si="8"/>
        <v/>
      </c>
      <c r="K19" s="140"/>
      <c r="Z19" s="225" t="s">
        <v>97</v>
      </c>
      <c r="AA19" s="226" t="s">
        <v>43</v>
      </c>
      <c r="AB19" s="161">
        <f t="shared" si="9"/>
        <v>0</v>
      </c>
      <c r="AC19" s="162"/>
      <c r="AD19" s="115"/>
      <c r="AH19" s="127" t="b">
        <f t="shared" si="10"/>
        <v>0</v>
      </c>
      <c r="AI19" s="120" t="str">
        <f t="shared" si="0"/>
        <v>No</v>
      </c>
      <c r="AJ19" s="192" t="str">
        <f t="shared" si="1"/>
        <v/>
      </c>
      <c r="AK19" s="192" t="str">
        <f t="shared" si="2"/>
        <v/>
      </c>
      <c r="AL19" s="192" t="str">
        <f t="shared" si="3"/>
        <v/>
      </c>
      <c r="AM19" s="192" t="str">
        <f t="shared" si="4"/>
        <v/>
      </c>
      <c r="AN19" s="120">
        <f t="shared" si="11"/>
        <v>0</v>
      </c>
      <c r="AR19" s="120" t="b">
        <f t="shared" si="22"/>
        <v>0</v>
      </c>
      <c r="AS19" s="120" t="str">
        <f t="shared" si="12"/>
        <v/>
      </c>
      <c r="AT19" s="120">
        <f t="shared" si="13"/>
        <v>0</v>
      </c>
      <c r="AU19" s="120">
        <f t="shared" si="14"/>
        <v>0</v>
      </c>
      <c r="AV19" s="120">
        <f t="shared" si="15"/>
        <v>0</v>
      </c>
      <c r="AW19" s="120">
        <f t="shared" si="16"/>
        <v>0</v>
      </c>
      <c r="AX19" s="192">
        <f t="shared" si="5"/>
        <v>0</v>
      </c>
      <c r="AY19" s="120">
        <f t="shared" si="6"/>
        <v>0</v>
      </c>
      <c r="AZ19" s="120">
        <f t="shared" si="17"/>
        <v>0</v>
      </c>
      <c r="BA19" s="120">
        <f t="shared" si="18"/>
        <v>0</v>
      </c>
      <c r="BB19" s="120">
        <f t="shared" si="19"/>
        <v>0</v>
      </c>
      <c r="BC19" s="192" t="str">
        <f t="shared" si="20"/>
        <v/>
      </c>
    </row>
    <row r="20" spans="2:55" ht="35.1" customHeight="1" thickBot="1" x14ac:dyDescent="0.25">
      <c r="B20" s="112">
        <v>15</v>
      </c>
      <c r="C20" s="167"/>
      <c r="D20" s="140" t="s">
        <v>45</v>
      </c>
      <c r="E20" s="137"/>
      <c r="F20" s="146"/>
      <c r="G20" s="141" t="s">
        <v>45</v>
      </c>
      <c r="H20" s="141" t="s">
        <v>45</v>
      </c>
      <c r="I20" s="135" t="str">
        <f t="shared" si="7"/>
        <v/>
      </c>
      <c r="J20" s="135" t="str">
        <f t="shared" si="8"/>
        <v/>
      </c>
      <c r="K20" s="140"/>
      <c r="Z20" s="225" t="s">
        <v>54</v>
      </c>
      <c r="AA20" s="226" t="s">
        <v>44</v>
      </c>
      <c r="AB20" s="161">
        <f t="shared" si="9"/>
        <v>0</v>
      </c>
      <c r="AC20" s="162"/>
      <c r="AD20" s="115"/>
      <c r="AH20" s="127" t="b">
        <f t="shared" si="10"/>
        <v>0</v>
      </c>
      <c r="AI20" s="120" t="str">
        <f t="shared" si="0"/>
        <v>No</v>
      </c>
      <c r="AJ20" s="192" t="str">
        <f t="shared" si="1"/>
        <v/>
      </c>
      <c r="AK20" s="192" t="str">
        <f t="shared" si="2"/>
        <v/>
      </c>
      <c r="AL20" s="192" t="str">
        <f t="shared" si="3"/>
        <v/>
      </c>
      <c r="AM20" s="192" t="str">
        <f t="shared" si="4"/>
        <v/>
      </c>
      <c r="AN20" s="120">
        <f t="shared" si="11"/>
        <v>0</v>
      </c>
      <c r="AR20" s="120" t="b">
        <f t="shared" si="22"/>
        <v>0</v>
      </c>
      <c r="AS20" s="120" t="str">
        <f t="shared" si="12"/>
        <v/>
      </c>
      <c r="AT20" s="120">
        <f t="shared" si="13"/>
        <v>0</v>
      </c>
      <c r="AU20" s="120">
        <f t="shared" si="14"/>
        <v>0</v>
      </c>
      <c r="AV20" s="120">
        <f t="shared" si="15"/>
        <v>0</v>
      </c>
      <c r="AW20" s="120">
        <f t="shared" si="16"/>
        <v>0</v>
      </c>
      <c r="AX20" s="192">
        <f t="shared" si="5"/>
        <v>0</v>
      </c>
      <c r="AY20" s="120">
        <f t="shared" si="6"/>
        <v>0</v>
      </c>
      <c r="AZ20" s="120">
        <f t="shared" si="17"/>
        <v>0</v>
      </c>
      <c r="BA20" s="120">
        <f t="shared" si="18"/>
        <v>0</v>
      </c>
      <c r="BB20" s="120">
        <f t="shared" si="19"/>
        <v>0</v>
      </c>
      <c r="BC20" s="192" t="str">
        <f t="shared" si="20"/>
        <v/>
      </c>
    </row>
    <row r="21" spans="2:55" ht="35.1" customHeight="1" thickBot="1" x14ac:dyDescent="0.25">
      <c r="B21" s="112">
        <v>16</v>
      </c>
      <c r="C21" s="167"/>
      <c r="D21" s="140" t="s">
        <v>45</v>
      </c>
      <c r="E21" s="137"/>
      <c r="F21" s="146"/>
      <c r="G21" s="141" t="s">
        <v>45</v>
      </c>
      <c r="H21" s="141" t="s">
        <v>45</v>
      </c>
      <c r="I21" s="135" t="str">
        <f t="shared" si="7"/>
        <v/>
      </c>
      <c r="J21" s="135" t="str">
        <f t="shared" si="8"/>
        <v/>
      </c>
      <c r="K21" s="140"/>
      <c r="Z21" s="229" t="s">
        <v>303</v>
      </c>
      <c r="AA21" s="230" t="s">
        <v>44</v>
      </c>
      <c r="AB21" s="161">
        <f t="shared" si="9"/>
        <v>0</v>
      </c>
      <c r="AC21" s="162"/>
      <c r="AD21" s="115"/>
      <c r="AH21" s="127" t="b">
        <f t="shared" si="10"/>
        <v>0</v>
      </c>
      <c r="AI21" s="120" t="str">
        <f t="shared" si="0"/>
        <v>No</v>
      </c>
      <c r="AJ21" s="192" t="str">
        <f t="shared" si="1"/>
        <v/>
      </c>
      <c r="AK21" s="192" t="str">
        <f t="shared" si="2"/>
        <v/>
      </c>
      <c r="AL21" s="192" t="str">
        <f t="shared" si="3"/>
        <v/>
      </c>
      <c r="AM21" s="192" t="str">
        <f t="shared" si="4"/>
        <v/>
      </c>
      <c r="AN21" s="120">
        <f t="shared" si="11"/>
        <v>0</v>
      </c>
      <c r="AR21" s="120" t="b">
        <f t="shared" si="22"/>
        <v>0</v>
      </c>
      <c r="AS21" s="120" t="str">
        <f t="shared" si="12"/>
        <v/>
      </c>
      <c r="AT21" s="120">
        <f t="shared" si="13"/>
        <v>0</v>
      </c>
      <c r="AU21" s="120">
        <f t="shared" si="14"/>
        <v>0</v>
      </c>
      <c r="AV21" s="120">
        <f t="shared" si="15"/>
        <v>0</v>
      </c>
      <c r="AW21" s="120">
        <f t="shared" si="16"/>
        <v>0</v>
      </c>
      <c r="AX21" s="192">
        <f t="shared" si="5"/>
        <v>0</v>
      </c>
      <c r="AY21" s="120">
        <f t="shared" si="6"/>
        <v>0</v>
      </c>
      <c r="AZ21" s="120">
        <f t="shared" si="17"/>
        <v>0</v>
      </c>
      <c r="BA21" s="120">
        <f t="shared" si="18"/>
        <v>0</v>
      </c>
      <c r="BB21" s="120">
        <f t="shared" si="19"/>
        <v>0</v>
      </c>
      <c r="BC21" s="192" t="str">
        <f t="shared" si="20"/>
        <v/>
      </c>
    </row>
    <row r="22" spans="2:55" ht="35.1" customHeight="1" thickBot="1" x14ac:dyDescent="0.25">
      <c r="B22" s="112">
        <v>17</v>
      </c>
      <c r="C22" s="167"/>
      <c r="D22" s="140" t="s">
        <v>45</v>
      </c>
      <c r="E22" s="137"/>
      <c r="F22" s="146"/>
      <c r="G22" s="141" t="s">
        <v>45</v>
      </c>
      <c r="H22" s="141" t="s">
        <v>45</v>
      </c>
      <c r="I22" s="135" t="str">
        <f t="shared" si="7"/>
        <v/>
      </c>
      <c r="J22" s="135" t="str">
        <f t="shared" si="8"/>
        <v/>
      </c>
      <c r="K22" s="140"/>
      <c r="AB22" s="161">
        <f t="shared" si="9"/>
        <v>0</v>
      </c>
      <c r="AH22" s="127" t="b">
        <f t="shared" si="10"/>
        <v>0</v>
      </c>
      <c r="AI22" s="120" t="str">
        <f t="shared" si="0"/>
        <v>No</v>
      </c>
      <c r="AJ22" s="192" t="str">
        <f t="shared" si="1"/>
        <v/>
      </c>
      <c r="AK22" s="192" t="str">
        <f t="shared" si="2"/>
        <v/>
      </c>
      <c r="AL22" s="192" t="str">
        <f t="shared" si="3"/>
        <v/>
      </c>
      <c r="AM22" s="192" t="str">
        <f t="shared" si="4"/>
        <v/>
      </c>
      <c r="AN22" s="120">
        <f t="shared" si="11"/>
        <v>0</v>
      </c>
      <c r="AR22" s="120" t="b">
        <f t="shared" si="22"/>
        <v>0</v>
      </c>
      <c r="AS22" s="120" t="str">
        <f t="shared" si="12"/>
        <v/>
      </c>
      <c r="AT22" s="120">
        <f t="shared" si="13"/>
        <v>0</v>
      </c>
      <c r="AU22" s="120">
        <f t="shared" si="14"/>
        <v>0</v>
      </c>
      <c r="AV22" s="120">
        <f t="shared" si="15"/>
        <v>0</v>
      </c>
      <c r="AW22" s="120">
        <f t="shared" si="16"/>
        <v>0</v>
      </c>
      <c r="AX22" s="192">
        <f t="shared" si="5"/>
        <v>0</v>
      </c>
      <c r="AY22" s="120">
        <f t="shared" si="6"/>
        <v>0</v>
      </c>
      <c r="AZ22" s="120">
        <f t="shared" si="17"/>
        <v>0</v>
      </c>
      <c r="BA22" s="120">
        <f t="shared" si="18"/>
        <v>0</v>
      </c>
      <c r="BB22" s="120">
        <f t="shared" si="19"/>
        <v>0</v>
      </c>
      <c r="BC22" s="192" t="str">
        <f t="shared" si="20"/>
        <v/>
      </c>
    </row>
    <row r="23" spans="2:55" ht="35.1" customHeight="1" thickBot="1" x14ac:dyDescent="0.25">
      <c r="B23" s="112">
        <v>18</v>
      </c>
      <c r="C23" s="167"/>
      <c r="D23" s="140" t="s">
        <v>45</v>
      </c>
      <c r="E23" s="137"/>
      <c r="F23" s="146"/>
      <c r="G23" s="141" t="s">
        <v>45</v>
      </c>
      <c r="H23" s="141" t="s">
        <v>45</v>
      </c>
      <c r="I23" s="135" t="str">
        <f t="shared" si="7"/>
        <v/>
      </c>
      <c r="J23" s="135" t="str">
        <f t="shared" si="8"/>
        <v/>
      </c>
      <c r="K23" s="140"/>
      <c r="AB23" s="161">
        <f t="shared" si="9"/>
        <v>0</v>
      </c>
      <c r="AH23" s="127" t="b">
        <f t="shared" si="10"/>
        <v>0</v>
      </c>
      <c r="AI23" s="120" t="str">
        <f t="shared" si="0"/>
        <v>No</v>
      </c>
      <c r="AJ23" s="192" t="str">
        <f t="shared" si="1"/>
        <v/>
      </c>
      <c r="AK23" s="192" t="str">
        <f t="shared" si="2"/>
        <v/>
      </c>
      <c r="AL23" s="192" t="str">
        <f t="shared" si="3"/>
        <v/>
      </c>
      <c r="AM23" s="192" t="str">
        <f t="shared" si="4"/>
        <v/>
      </c>
      <c r="AN23" s="120">
        <f t="shared" si="11"/>
        <v>0</v>
      </c>
      <c r="AR23" s="120" t="b">
        <f t="shared" si="22"/>
        <v>0</v>
      </c>
      <c r="AS23" s="120" t="str">
        <f t="shared" si="12"/>
        <v/>
      </c>
      <c r="AT23" s="120">
        <f t="shared" si="13"/>
        <v>0</v>
      </c>
      <c r="AU23" s="120">
        <f t="shared" si="14"/>
        <v>0</v>
      </c>
      <c r="AV23" s="120">
        <f t="shared" si="15"/>
        <v>0</v>
      </c>
      <c r="AW23" s="120">
        <f t="shared" si="16"/>
        <v>0</v>
      </c>
      <c r="AX23" s="192">
        <f t="shared" si="5"/>
        <v>0</v>
      </c>
      <c r="AY23" s="120">
        <f t="shared" si="6"/>
        <v>0</v>
      </c>
      <c r="AZ23" s="120">
        <f t="shared" si="17"/>
        <v>0</v>
      </c>
      <c r="BA23" s="120">
        <f t="shared" si="18"/>
        <v>0</v>
      </c>
      <c r="BB23" s="120">
        <f t="shared" si="19"/>
        <v>0</v>
      </c>
      <c r="BC23" s="192" t="str">
        <f t="shared" si="20"/>
        <v/>
      </c>
    </row>
    <row r="24" spans="2:55" ht="35.1" customHeight="1" thickBot="1" x14ac:dyDescent="0.25">
      <c r="B24" s="112">
        <v>19</v>
      </c>
      <c r="C24" s="167"/>
      <c r="D24" s="140" t="s">
        <v>45</v>
      </c>
      <c r="E24" s="137"/>
      <c r="F24" s="146"/>
      <c r="G24" s="141" t="s">
        <v>45</v>
      </c>
      <c r="H24" s="141" t="s">
        <v>45</v>
      </c>
      <c r="I24" s="135" t="str">
        <f t="shared" si="7"/>
        <v/>
      </c>
      <c r="J24" s="135" t="str">
        <f t="shared" si="8"/>
        <v/>
      </c>
      <c r="K24" s="140"/>
      <c r="AB24" s="161">
        <f t="shared" si="9"/>
        <v>0</v>
      </c>
      <c r="AH24" s="127" t="b">
        <f t="shared" si="10"/>
        <v>0</v>
      </c>
      <c r="AI24" s="120" t="str">
        <f t="shared" si="0"/>
        <v>No</v>
      </c>
      <c r="AJ24" s="192" t="str">
        <f t="shared" si="1"/>
        <v/>
      </c>
      <c r="AK24" s="192" t="str">
        <f t="shared" si="2"/>
        <v/>
      </c>
      <c r="AL24" s="192" t="str">
        <f t="shared" si="3"/>
        <v/>
      </c>
      <c r="AM24" s="192" t="str">
        <f t="shared" si="4"/>
        <v/>
      </c>
      <c r="AN24" s="120">
        <f t="shared" si="11"/>
        <v>0</v>
      </c>
      <c r="AR24" s="120" t="b">
        <f t="shared" si="22"/>
        <v>0</v>
      </c>
      <c r="AS24" s="120" t="str">
        <f t="shared" si="12"/>
        <v/>
      </c>
      <c r="AT24" s="120">
        <f t="shared" si="13"/>
        <v>0</v>
      </c>
      <c r="AU24" s="120">
        <f t="shared" si="14"/>
        <v>0</v>
      </c>
      <c r="AV24" s="120">
        <f t="shared" si="15"/>
        <v>0</v>
      </c>
      <c r="AW24" s="120">
        <f t="shared" si="16"/>
        <v>0</v>
      </c>
      <c r="AX24" s="192">
        <f t="shared" si="5"/>
        <v>0</v>
      </c>
      <c r="AY24" s="120">
        <f t="shared" si="6"/>
        <v>0</v>
      </c>
      <c r="AZ24" s="120">
        <f t="shared" si="17"/>
        <v>0</v>
      </c>
      <c r="BA24" s="120">
        <f t="shared" si="18"/>
        <v>0</v>
      </c>
      <c r="BB24" s="120">
        <f t="shared" si="19"/>
        <v>0</v>
      </c>
      <c r="BC24" s="192" t="str">
        <f t="shared" si="20"/>
        <v/>
      </c>
    </row>
    <row r="25" spans="2:55" ht="35.1" customHeight="1" thickBot="1" x14ac:dyDescent="0.25">
      <c r="B25" s="112">
        <v>20</v>
      </c>
      <c r="C25" s="167"/>
      <c r="D25" s="140" t="s">
        <v>45</v>
      </c>
      <c r="E25" s="137"/>
      <c r="F25" s="146"/>
      <c r="G25" s="141" t="s">
        <v>45</v>
      </c>
      <c r="H25" s="141" t="s">
        <v>45</v>
      </c>
      <c r="I25" s="135" t="str">
        <f t="shared" si="7"/>
        <v/>
      </c>
      <c r="J25" s="135" t="str">
        <f t="shared" si="8"/>
        <v/>
      </c>
      <c r="K25" s="140"/>
      <c r="AB25" s="161">
        <f t="shared" si="9"/>
        <v>0</v>
      </c>
      <c r="AH25" s="127" t="b">
        <f t="shared" si="10"/>
        <v>0</v>
      </c>
      <c r="AI25" s="120" t="str">
        <f t="shared" si="0"/>
        <v>No</v>
      </c>
      <c r="AJ25" s="192" t="str">
        <f t="shared" si="1"/>
        <v/>
      </c>
      <c r="AK25" s="192" t="str">
        <f t="shared" si="2"/>
        <v/>
      </c>
      <c r="AL25" s="192" t="str">
        <f t="shared" si="3"/>
        <v/>
      </c>
      <c r="AM25" s="192" t="str">
        <f t="shared" si="4"/>
        <v/>
      </c>
      <c r="AN25" s="120">
        <f t="shared" si="11"/>
        <v>0</v>
      </c>
      <c r="AR25" s="120" t="b">
        <f t="shared" si="22"/>
        <v>0</v>
      </c>
      <c r="AS25" s="120" t="str">
        <f t="shared" si="12"/>
        <v/>
      </c>
      <c r="AT25" s="120">
        <f t="shared" si="13"/>
        <v>0</v>
      </c>
      <c r="AU25" s="120">
        <f t="shared" si="14"/>
        <v>0</v>
      </c>
      <c r="AV25" s="120">
        <f t="shared" si="15"/>
        <v>0</v>
      </c>
      <c r="AW25" s="120">
        <f t="shared" si="16"/>
        <v>0</v>
      </c>
      <c r="AX25" s="192">
        <f t="shared" si="5"/>
        <v>0</v>
      </c>
      <c r="AY25" s="120">
        <f t="shared" si="6"/>
        <v>0</v>
      </c>
      <c r="AZ25" s="120">
        <f t="shared" si="17"/>
        <v>0</v>
      </c>
      <c r="BA25" s="120">
        <f t="shared" si="18"/>
        <v>0</v>
      </c>
      <c r="BB25" s="120">
        <f t="shared" si="19"/>
        <v>0</v>
      </c>
      <c r="BC25" s="192" t="str">
        <f t="shared" si="20"/>
        <v/>
      </c>
    </row>
    <row r="26" spans="2:55" ht="35.1" customHeight="1" thickBot="1" x14ac:dyDescent="0.25">
      <c r="B26" s="112">
        <v>21</v>
      </c>
      <c r="C26" s="167"/>
      <c r="D26" s="140" t="s">
        <v>45</v>
      </c>
      <c r="E26" s="137"/>
      <c r="F26" s="146"/>
      <c r="G26" s="141" t="s">
        <v>45</v>
      </c>
      <c r="H26" s="141" t="s">
        <v>45</v>
      </c>
      <c r="I26" s="135" t="str">
        <f t="shared" si="7"/>
        <v/>
      </c>
      <c r="J26" s="135" t="str">
        <f t="shared" si="8"/>
        <v/>
      </c>
      <c r="K26" s="140"/>
      <c r="AB26" s="161">
        <f t="shared" si="9"/>
        <v>0</v>
      </c>
      <c r="AH26" s="127" t="b">
        <f t="shared" si="10"/>
        <v>0</v>
      </c>
      <c r="AI26" s="120" t="str">
        <f t="shared" si="0"/>
        <v>No</v>
      </c>
      <c r="AJ26" s="192" t="str">
        <f t="shared" si="1"/>
        <v/>
      </c>
      <c r="AK26" s="192" t="str">
        <f t="shared" si="2"/>
        <v/>
      </c>
      <c r="AL26" s="192" t="str">
        <f t="shared" si="3"/>
        <v/>
      </c>
      <c r="AM26" s="192" t="str">
        <f t="shared" si="4"/>
        <v/>
      </c>
      <c r="AN26" s="120">
        <f t="shared" si="11"/>
        <v>0</v>
      </c>
      <c r="AR26" s="120" t="b">
        <f t="shared" si="22"/>
        <v>0</v>
      </c>
      <c r="AS26" s="120" t="str">
        <f t="shared" si="12"/>
        <v/>
      </c>
      <c r="AT26" s="120">
        <f t="shared" si="13"/>
        <v>0</v>
      </c>
      <c r="AU26" s="120">
        <f t="shared" si="14"/>
        <v>0</v>
      </c>
      <c r="AV26" s="120">
        <f t="shared" si="15"/>
        <v>0</v>
      </c>
      <c r="AW26" s="120">
        <f t="shared" si="16"/>
        <v>0</v>
      </c>
      <c r="AX26" s="192">
        <f t="shared" si="5"/>
        <v>0</v>
      </c>
      <c r="AY26" s="120">
        <f t="shared" si="6"/>
        <v>0</v>
      </c>
      <c r="AZ26" s="120">
        <f t="shared" si="17"/>
        <v>0</v>
      </c>
      <c r="BA26" s="120">
        <f t="shared" si="18"/>
        <v>0</v>
      </c>
      <c r="BB26" s="120">
        <f t="shared" si="19"/>
        <v>0</v>
      </c>
      <c r="BC26" s="192" t="str">
        <f t="shared" si="20"/>
        <v/>
      </c>
    </row>
    <row r="27" spans="2:55" ht="35.1" customHeight="1" thickBot="1" x14ac:dyDescent="0.25">
      <c r="B27" s="112">
        <v>22</v>
      </c>
      <c r="C27" s="167"/>
      <c r="D27" s="140" t="s">
        <v>45</v>
      </c>
      <c r="E27" s="137"/>
      <c r="F27" s="146"/>
      <c r="G27" s="141" t="s">
        <v>45</v>
      </c>
      <c r="H27" s="141" t="s">
        <v>45</v>
      </c>
      <c r="I27" s="135" t="str">
        <f t="shared" si="7"/>
        <v/>
      </c>
      <c r="J27" s="135" t="str">
        <f t="shared" si="8"/>
        <v/>
      </c>
      <c r="K27" s="140"/>
      <c r="AB27" s="161">
        <f t="shared" si="9"/>
        <v>0</v>
      </c>
      <c r="AH27" s="127" t="b">
        <f t="shared" si="10"/>
        <v>0</v>
      </c>
      <c r="AI27" s="120" t="str">
        <f t="shared" si="0"/>
        <v>No</v>
      </c>
      <c r="AJ27" s="192" t="str">
        <f t="shared" si="1"/>
        <v/>
      </c>
      <c r="AK27" s="192" t="str">
        <f t="shared" si="2"/>
        <v/>
      </c>
      <c r="AL27" s="192" t="str">
        <f t="shared" si="3"/>
        <v/>
      </c>
      <c r="AM27" s="192" t="str">
        <f t="shared" si="4"/>
        <v/>
      </c>
      <c r="AN27" s="120">
        <f t="shared" si="11"/>
        <v>0</v>
      </c>
      <c r="AR27" s="120" t="b">
        <f t="shared" si="22"/>
        <v>0</v>
      </c>
      <c r="AS27" s="120" t="str">
        <f t="shared" si="12"/>
        <v/>
      </c>
      <c r="AT27" s="120">
        <f t="shared" si="13"/>
        <v>0</v>
      </c>
      <c r="AU27" s="120">
        <f t="shared" si="14"/>
        <v>0</v>
      </c>
      <c r="AV27" s="120">
        <f t="shared" si="15"/>
        <v>0</v>
      </c>
      <c r="AW27" s="120">
        <f t="shared" si="16"/>
        <v>0</v>
      </c>
      <c r="AX27" s="192">
        <f t="shared" si="5"/>
        <v>0</v>
      </c>
      <c r="AY27" s="120">
        <f t="shared" si="6"/>
        <v>0</v>
      </c>
      <c r="AZ27" s="120">
        <f t="shared" si="17"/>
        <v>0</v>
      </c>
      <c r="BA27" s="120">
        <f t="shared" si="18"/>
        <v>0</v>
      </c>
      <c r="BB27" s="120">
        <f t="shared" si="19"/>
        <v>0</v>
      </c>
      <c r="BC27" s="192" t="str">
        <f t="shared" si="20"/>
        <v/>
      </c>
    </row>
    <row r="28" spans="2:55" ht="35.1" customHeight="1" thickBot="1" x14ac:dyDescent="0.25">
      <c r="B28" s="112">
        <v>23</v>
      </c>
      <c r="C28" s="167"/>
      <c r="D28" s="140" t="s">
        <v>45</v>
      </c>
      <c r="E28" s="137"/>
      <c r="F28" s="146"/>
      <c r="G28" s="141" t="s">
        <v>45</v>
      </c>
      <c r="H28" s="141" t="s">
        <v>45</v>
      </c>
      <c r="I28" s="135" t="str">
        <f t="shared" si="7"/>
        <v/>
      </c>
      <c r="J28" s="135" t="str">
        <f t="shared" si="8"/>
        <v/>
      </c>
      <c r="K28" s="140"/>
      <c r="AB28" s="161">
        <f t="shared" si="9"/>
        <v>0</v>
      </c>
      <c r="AH28" s="127" t="b">
        <f t="shared" si="10"/>
        <v>0</v>
      </c>
      <c r="AI28" s="120" t="str">
        <f t="shared" si="0"/>
        <v>No</v>
      </c>
      <c r="AJ28" s="192" t="str">
        <f t="shared" si="1"/>
        <v/>
      </c>
      <c r="AK28" s="192" t="str">
        <f t="shared" si="2"/>
        <v/>
      </c>
      <c r="AL28" s="192" t="str">
        <f t="shared" si="3"/>
        <v/>
      </c>
      <c r="AM28" s="192" t="str">
        <f t="shared" si="4"/>
        <v/>
      </c>
      <c r="AN28" s="120">
        <f t="shared" si="11"/>
        <v>0</v>
      </c>
      <c r="AR28" s="120" t="b">
        <f t="shared" si="22"/>
        <v>0</v>
      </c>
      <c r="AS28" s="120" t="str">
        <f t="shared" si="12"/>
        <v/>
      </c>
      <c r="AT28" s="120">
        <f t="shared" si="13"/>
        <v>0</v>
      </c>
      <c r="AU28" s="120">
        <f t="shared" si="14"/>
        <v>0</v>
      </c>
      <c r="AV28" s="120">
        <f t="shared" si="15"/>
        <v>0</v>
      </c>
      <c r="AW28" s="120">
        <f t="shared" si="16"/>
        <v>0</v>
      </c>
      <c r="AX28" s="192">
        <f t="shared" si="5"/>
        <v>0</v>
      </c>
      <c r="AY28" s="120">
        <f t="shared" si="6"/>
        <v>0</v>
      </c>
      <c r="AZ28" s="120">
        <f t="shared" si="17"/>
        <v>0</v>
      </c>
      <c r="BA28" s="120">
        <f t="shared" si="18"/>
        <v>0</v>
      </c>
      <c r="BB28" s="120">
        <f t="shared" si="19"/>
        <v>0</v>
      </c>
      <c r="BC28" s="192" t="str">
        <f t="shared" si="20"/>
        <v/>
      </c>
    </row>
    <row r="29" spans="2:55" ht="35.1" customHeight="1" thickBot="1" x14ac:dyDescent="0.25">
      <c r="B29" s="112">
        <v>24</v>
      </c>
      <c r="C29" s="167"/>
      <c r="D29" s="140" t="s">
        <v>45</v>
      </c>
      <c r="E29" s="137"/>
      <c r="F29" s="146"/>
      <c r="G29" s="141" t="s">
        <v>45</v>
      </c>
      <c r="H29" s="141" t="s">
        <v>45</v>
      </c>
      <c r="I29" s="135" t="str">
        <f t="shared" si="7"/>
        <v/>
      </c>
      <c r="J29" s="135" t="str">
        <f t="shared" si="8"/>
        <v/>
      </c>
      <c r="K29" s="140"/>
      <c r="AB29" s="161">
        <f t="shared" si="9"/>
        <v>0</v>
      </c>
      <c r="AH29" s="127" t="b">
        <f t="shared" si="10"/>
        <v>0</v>
      </c>
      <c r="AI29" s="120" t="str">
        <f t="shared" si="0"/>
        <v>No</v>
      </c>
      <c r="AJ29" s="192" t="str">
        <f t="shared" si="1"/>
        <v/>
      </c>
      <c r="AK29" s="192" t="str">
        <f t="shared" si="2"/>
        <v/>
      </c>
      <c r="AL29" s="192" t="str">
        <f t="shared" si="3"/>
        <v/>
      </c>
      <c r="AM29" s="192" t="str">
        <f t="shared" si="4"/>
        <v/>
      </c>
      <c r="AN29" s="120">
        <f t="shared" si="11"/>
        <v>0</v>
      </c>
      <c r="AR29" s="120" t="b">
        <f t="shared" si="22"/>
        <v>0</v>
      </c>
      <c r="AS29" s="120" t="str">
        <f t="shared" si="12"/>
        <v/>
      </c>
      <c r="AT29" s="120">
        <f t="shared" si="13"/>
        <v>0</v>
      </c>
      <c r="AU29" s="120">
        <f t="shared" si="14"/>
        <v>0</v>
      </c>
      <c r="AV29" s="120">
        <f t="shared" si="15"/>
        <v>0</v>
      </c>
      <c r="AW29" s="120">
        <f t="shared" si="16"/>
        <v>0</v>
      </c>
      <c r="AX29" s="192">
        <f t="shared" si="5"/>
        <v>0</v>
      </c>
      <c r="AY29" s="120">
        <f t="shared" si="6"/>
        <v>0</v>
      </c>
      <c r="AZ29" s="120">
        <f t="shared" si="17"/>
        <v>0</v>
      </c>
      <c r="BA29" s="120">
        <f t="shared" si="18"/>
        <v>0</v>
      </c>
      <c r="BB29" s="120">
        <f t="shared" si="19"/>
        <v>0</v>
      </c>
      <c r="BC29" s="192" t="str">
        <f t="shared" si="20"/>
        <v/>
      </c>
    </row>
    <row r="30" spans="2:55" ht="35.1" customHeight="1" thickBot="1" x14ac:dyDescent="0.25">
      <c r="B30" s="112">
        <v>25</v>
      </c>
      <c r="C30" s="167"/>
      <c r="D30" s="140" t="s">
        <v>45</v>
      </c>
      <c r="E30" s="137"/>
      <c r="F30" s="146"/>
      <c r="G30" s="141" t="s">
        <v>45</v>
      </c>
      <c r="H30" s="141" t="s">
        <v>45</v>
      </c>
      <c r="I30" s="135" t="str">
        <f t="shared" si="7"/>
        <v/>
      </c>
      <c r="J30" s="135" t="str">
        <f t="shared" si="8"/>
        <v/>
      </c>
      <c r="K30" s="140"/>
      <c r="AB30" s="161">
        <f t="shared" si="9"/>
        <v>0</v>
      </c>
      <c r="AH30" s="127" t="b">
        <f t="shared" si="10"/>
        <v>0</v>
      </c>
      <c r="AI30" s="120" t="str">
        <f t="shared" si="0"/>
        <v>No</v>
      </c>
      <c r="AJ30" s="192" t="str">
        <f t="shared" si="1"/>
        <v/>
      </c>
      <c r="AK30" s="192" t="str">
        <f t="shared" si="2"/>
        <v/>
      </c>
      <c r="AL30" s="192" t="str">
        <f t="shared" si="3"/>
        <v/>
      </c>
      <c r="AM30" s="192" t="str">
        <f t="shared" si="4"/>
        <v/>
      </c>
      <c r="AN30" s="120">
        <f t="shared" si="11"/>
        <v>0</v>
      </c>
      <c r="AR30" s="120" t="b">
        <f t="shared" si="22"/>
        <v>0</v>
      </c>
      <c r="AS30" s="120" t="str">
        <f t="shared" si="12"/>
        <v/>
      </c>
      <c r="AT30" s="120">
        <f t="shared" si="13"/>
        <v>0</v>
      </c>
      <c r="AU30" s="120">
        <f t="shared" si="14"/>
        <v>0</v>
      </c>
      <c r="AV30" s="120">
        <f t="shared" si="15"/>
        <v>0</v>
      </c>
      <c r="AW30" s="120">
        <f t="shared" si="16"/>
        <v>0</v>
      </c>
      <c r="AX30" s="192">
        <f t="shared" si="5"/>
        <v>0</v>
      </c>
      <c r="AY30" s="120">
        <f t="shared" si="6"/>
        <v>0</v>
      </c>
      <c r="AZ30" s="120">
        <f t="shared" si="17"/>
        <v>0</v>
      </c>
      <c r="BA30" s="120">
        <f t="shared" si="18"/>
        <v>0</v>
      </c>
      <c r="BB30" s="120">
        <f t="shared" si="19"/>
        <v>0</v>
      </c>
      <c r="BC30" s="192" t="str">
        <f t="shared" si="20"/>
        <v/>
      </c>
    </row>
    <row r="31" spans="2:55" ht="35.1" customHeight="1" thickBot="1" x14ac:dyDescent="0.25">
      <c r="B31" s="112">
        <v>26</v>
      </c>
      <c r="C31" s="167"/>
      <c r="D31" s="140" t="s">
        <v>45</v>
      </c>
      <c r="E31" s="137"/>
      <c r="F31" s="146"/>
      <c r="G31" s="141" t="s">
        <v>45</v>
      </c>
      <c r="H31" s="141" t="s">
        <v>45</v>
      </c>
      <c r="I31" s="135" t="str">
        <f t="shared" si="7"/>
        <v/>
      </c>
      <c r="J31" s="135" t="str">
        <f t="shared" si="8"/>
        <v/>
      </c>
      <c r="K31" s="140"/>
      <c r="AB31" s="161">
        <f t="shared" si="9"/>
        <v>0</v>
      </c>
      <c r="AH31" s="127" t="b">
        <f t="shared" si="10"/>
        <v>0</v>
      </c>
      <c r="AI31" s="120" t="str">
        <f t="shared" si="0"/>
        <v>No</v>
      </c>
      <c r="AJ31" s="192" t="str">
        <f t="shared" si="1"/>
        <v/>
      </c>
      <c r="AK31" s="192" t="str">
        <f t="shared" si="2"/>
        <v/>
      </c>
      <c r="AL31" s="192" t="str">
        <f t="shared" si="3"/>
        <v/>
      </c>
      <c r="AM31" s="192" t="str">
        <f t="shared" si="4"/>
        <v/>
      </c>
      <c r="AN31" s="120">
        <f t="shared" si="11"/>
        <v>0</v>
      </c>
      <c r="AR31" s="120" t="b">
        <f t="shared" si="22"/>
        <v>0</v>
      </c>
      <c r="AS31" s="120" t="str">
        <f t="shared" si="12"/>
        <v/>
      </c>
      <c r="AT31" s="120">
        <f t="shared" si="13"/>
        <v>0</v>
      </c>
      <c r="AU31" s="120">
        <f t="shared" si="14"/>
        <v>0</v>
      </c>
      <c r="AV31" s="120">
        <f t="shared" si="15"/>
        <v>0</v>
      </c>
      <c r="AW31" s="120">
        <f t="shared" si="16"/>
        <v>0</v>
      </c>
      <c r="AX31" s="192">
        <f t="shared" si="5"/>
        <v>0</v>
      </c>
      <c r="AY31" s="120">
        <f t="shared" si="6"/>
        <v>0</v>
      </c>
      <c r="AZ31" s="120">
        <f t="shared" si="17"/>
        <v>0</v>
      </c>
      <c r="BA31" s="120">
        <f t="shared" si="18"/>
        <v>0</v>
      </c>
      <c r="BB31" s="120">
        <f t="shared" si="19"/>
        <v>0</v>
      </c>
      <c r="BC31" s="192" t="str">
        <f t="shared" si="20"/>
        <v/>
      </c>
    </row>
    <row r="32" spans="2:55" ht="35.1" customHeight="1" thickBot="1" x14ac:dyDescent="0.25">
      <c r="B32" s="112">
        <v>27</v>
      </c>
      <c r="C32" s="167"/>
      <c r="D32" s="140" t="s">
        <v>45</v>
      </c>
      <c r="E32" s="137"/>
      <c r="F32" s="146"/>
      <c r="G32" s="141" t="s">
        <v>45</v>
      </c>
      <c r="H32" s="141" t="s">
        <v>45</v>
      </c>
      <c r="I32" s="135" t="str">
        <f t="shared" si="7"/>
        <v/>
      </c>
      <c r="J32" s="135" t="str">
        <f t="shared" si="8"/>
        <v/>
      </c>
      <c r="K32" s="140"/>
      <c r="AB32" s="161">
        <f t="shared" si="9"/>
        <v>0</v>
      </c>
      <c r="AH32" s="127" t="b">
        <f t="shared" si="10"/>
        <v>0</v>
      </c>
      <c r="AI32" s="120" t="str">
        <f t="shared" si="0"/>
        <v>No</v>
      </c>
      <c r="AJ32" s="192" t="str">
        <f t="shared" si="1"/>
        <v/>
      </c>
      <c r="AK32" s="192" t="str">
        <f t="shared" si="2"/>
        <v/>
      </c>
      <c r="AL32" s="192" t="str">
        <f t="shared" si="3"/>
        <v/>
      </c>
      <c r="AM32" s="192" t="str">
        <f t="shared" si="4"/>
        <v/>
      </c>
      <c r="AN32" s="120">
        <f t="shared" si="11"/>
        <v>0</v>
      </c>
      <c r="AR32" s="120" t="b">
        <f t="shared" si="22"/>
        <v>0</v>
      </c>
      <c r="AS32" s="120" t="str">
        <f t="shared" si="12"/>
        <v/>
      </c>
      <c r="AT32" s="120">
        <f t="shared" si="13"/>
        <v>0</v>
      </c>
      <c r="AU32" s="120">
        <f t="shared" si="14"/>
        <v>0</v>
      </c>
      <c r="AV32" s="120">
        <f t="shared" si="15"/>
        <v>0</v>
      </c>
      <c r="AW32" s="120">
        <f t="shared" si="16"/>
        <v>0</v>
      </c>
      <c r="AX32" s="192">
        <f t="shared" si="5"/>
        <v>0</v>
      </c>
      <c r="AY32" s="120">
        <f t="shared" si="6"/>
        <v>0</v>
      </c>
      <c r="AZ32" s="120">
        <f t="shared" si="17"/>
        <v>0</v>
      </c>
      <c r="BA32" s="120">
        <f t="shared" si="18"/>
        <v>0</v>
      </c>
      <c r="BB32" s="120">
        <f t="shared" si="19"/>
        <v>0</v>
      </c>
      <c r="BC32" s="192" t="str">
        <f t="shared" si="20"/>
        <v/>
      </c>
    </row>
    <row r="33" spans="2:55" ht="35.1" customHeight="1" thickBot="1" x14ac:dyDescent="0.25">
      <c r="B33" s="112">
        <v>28</v>
      </c>
      <c r="C33" s="167"/>
      <c r="D33" s="140" t="s">
        <v>45</v>
      </c>
      <c r="E33" s="137"/>
      <c r="F33" s="146"/>
      <c r="G33" s="141" t="s">
        <v>45</v>
      </c>
      <c r="H33" s="141" t="s">
        <v>45</v>
      </c>
      <c r="I33" s="135" t="str">
        <f t="shared" si="7"/>
        <v/>
      </c>
      <c r="J33" s="135" t="str">
        <f t="shared" si="8"/>
        <v/>
      </c>
      <c r="K33" s="140"/>
      <c r="AB33" s="161">
        <f t="shared" si="9"/>
        <v>0</v>
      </c>
      <c r="AH33" s="127" t="b">
        <f t="shared" si="10"/>
        <v>0</v>
      </c>
      <c r="AI33" s="120" t="str">
        <f t="shared" si="0"/>
        <v>No</v>
      </c>
      <c r="AJ33" s="192" t="str">
        <f t="shared" si="1"/>
        <v/>
      </c>
      <c r="AK33" s="192" t="str">
        <f t="shared" si="2"/>
        <v/>
      </c>
      <c r="AL33" s="192" t="str">
        <f t="shared" si="3"/>
        <v/>
      </c>
      <c r="AM33" s="192" t="str">
        <f t="shared" si="4"/>
        <v/>
      </c>
      <c r="AN33" s="120">
        <f t="shared" si="11"/>
        <v>0</v>
      </c>
      <c r="AR33" s="120" t="b">
        <f t="shared" si="22"/>
        <v>0</v>
      </c>
      <c r="AS33" s="120" t="str">
        <f t="shared" si="12"/>
        <v/>
      </c>
      <c r="AT33" s="120">
        <f t="shared" si="13"/>
        <v>0</v>
      </c>
      <c r="AU33" s="120">
        <f t="shared" si="14"/>
        <v>0</v>
      </c>
      <c r="AV33" s="120">
        <f t="shared" si="15"/>
        <v>0</v>
      </c>
      <c r="AW33" s="120">
        <f t="shared" si="16"/>
        <v>0</v>
      </c>
      <c r="AX33" s="192">
        <f t="shared" si="5"/>
        <v>0</v>
      </c>
      <c r="AY33" s="120">
        <f t="shared" si="6"/>
        <v>0</v>
      </c>
      <c r="AZ33" s="120">
        <f t="shared" si="17"/>
        <v>0</v>
      </c>
      <c r="BA33" s="120">
        <f t="shared" si="18"/>
        <v>0</v>
      </c>
      <c r="BB33" s="120">
        <f t="shared" si="19"/>
        <v>0</v>
      </c>
      <c r="BC33" s="192" t="str">
        <f t="shared" si="20"/>
        <v/>
      </c>
    </row>
    <row r="34" spans="2:55" ht="35.1" customHeight="1" thickBot="1" x14ac:dyDescent="0.25">
      <c r="B34" s="112">
        <v>29</v>
      </c>
      <c r="C34" s="167"/>
      <c r="D34" s="140" t="s">
        <v>45</v>
      </c>
      <c r="E34" s="137"/>
      <c r="F34" s="146"/>
      <c r="G34" s="141" t="s">
        <v>45</v>
      </c>
      <c r="H34" s="141" t="s">
        <v>45</v>
      </c>
      <c r="I34" s="135" t="str">
        <f t="shared" si="7"/>
        <v/>
      </c>
      <c r="J34" s="135" t="str">
        <f t="shared" si="8"/>
        <v/>
      </c>
      <c r="K34" s="140"/>
      <c r="AB34" s="161">
        <f t="shared" si="9"/>
        <v>0</v>
      </c>
      <c r="AH34" s="127" t="b">
        <f t="shared" si="10"/>
        <v>0</v>
      </c>
      <c r="AI34" s="120" t="str">
        <f t="shared" si="0"/>
        <v>No</v>
      </c>
      <c r="AJ34" s="192" t="str">
        <f t="shared" si="1"/>
        <v/>
      </c>
      <c r="AK34" s="192" t="str">
        <f t="shared" si="2"/>
        <v/>
      </c>
      <c r="AL34" s="192" t="str">
        <f t="shared" si="3"/>
        <v/>
      </c>
      <c r="AM34" s="192" t="str">
        <f t="shared" si="4"/>
        <v/>
      </c>
      <c r="AN34" s="120">
        <f t="shared" si="11"/>
        <v>0</v>
      </c>
      <c r="AR34" s="120" t="b">
        <f t="shared" si="22"/>
        <v>0</v>
      </c>
      <c r="AS34" s="120" t="str">
        <f t="shared" si="12"/>
        <v/>
      </c>
      <c r="AT34" s="120">
        <f t="shared" si="13"/>
        <v>0</v>
      </c>
      <c r="AU34" s="120">
        <f t="shared" si="14"/>
        <v>0</v>
      </c>
      <c r="AV34" s="120">
        <f t="shared" si="15"/>
        <v>0</v>
      </c>
      <c r="AW34" s="120">
        <f t="shared" si="16"/>
        <v>0</v>
      </c>
      <c r="AX34" s="192">
        <f t="shared" si="5"/>
        <v>0</v>
      </c>
      <c r="AY34" s="120">
        <f t="shared" si="6"/>
        <v>0</v>
      </c>
      <c r="AZ34" s="120">
        <f t="shared" si="17"/>
        <v>0</v>
      </c>
      <c r="BA34" s="120">
        <f t="shared" si="18"/>
        <v>0</v>
      </c>
      <c r="BB34" s="120">
        <f t="shared" si="19"/>
        <v>0</v>
      </c>
      <c r="BC34" s="192" t="str">
        <f t="shared" si="20"/>
        <v/>
      </c>
    </row>
    <row r="35" spans="2:55" ht="35.1" customHeight="1" thickBot="1" x14ac:dyDescent="0.25">
      <c r="B35" s="112">
        <v>30</v>
      </c>
      <c r="C35" s="167"/>
      <c r="D35" s="140" t="s">
        <v>45</v>
      </c>
      <c r="E35" s="137"/>
      <c r="F35" s="146"/>
      <c r="G35" s="141" t="s">
        <v>45</v>
      </c>
      <c r="H35" s="141" t="s">
        <v>45</v>
      </c>
      <c r="I35" s="135" t="str">
        <f t="shared" si="7"/>
        <v/>
      </c>
      <c r="J35" s="135" t="str">
        <f t="shared" si="8"/>
        <v/>
      </c>
      <c r="K35" s="140"/>
      <c r="AB35" s="161">
        <f t="shared" si="9"/>
        <v>0</v>
      </c>
      <c r="AH35" s="127" t="b">
        <f t="shared" si="10"/>
        <v>0</v>
      </c>
      <c r="AI35" s="120" t="str">
        <f t="shared" si="0"/>
        <v>No</v>
      </c>
      <c r="AJ35" s="192" t="str">
        <f t="shared" si="1"/>
        <v/>
      </c>
      <c r="AK35" s="192" t="str">
        <f t="shared" si="2"/>
        <v/>
      </c>
      <c r="AL35" s="192" t="str">
        <f t="shared" si="3"/>
        <v/>
      </c>
      <c r="AM35" s="192" t="str">
        <f t="shared" si="4"/>
        <v/>
      </c>
      <c r="AN35" s="120">
        <f t="shared" si="11"/>
        <v>0</v>
      </c>
      <c r="AR35" s="120" t="b">
        <f t="shared" si="22"/>
        <v>0</v>
      </c>
      <c r="AS35" s="120" t="str">
        <f t="shared" si="12"/>
        <v/>
      </c>
      <c r="AT35" s="120">
        <f t="shared" si="13"/>
        <v>0</v>
      </c>
      <c r="AU35" s="120">
        <f t="shared" si="14"/>
        <v>0</v>
      </c>
      <c r="AV35" s="120">
        <f t="shared" si="15"/>
        <v>0</v>
      </c>
      <c r="AW35" s="120">
        <f t="shared" si="16"/>
        <v>0</v>
      </c>
      <c r="AX35" s="192">
        <f t="shared" si="5"/>
        <v>0</v>
      </c>
      <c r="AY35" s="120">
        <f t="shared" si="6"/>
        <v>0</v>
      </c>
      <c r="AZ35" s="120">
        <f t="shared" si="17"/>
        <v>0</v>
      </c>
      <c r="BA35" s="120">
        <f t="shared" si="18"/>
        <v>0</v>
      </c>
      <c r="BB35" s="120">
        <f t="shared" si="19"/>
        <v>0</v>
      </c>
      <c r="BC35" s="192" t="str">
        <f t="shared" si="20"/>
        <v/>
      </c>
    </row>
    <row r="36" spans="2:55" ht="35.1" customHeight="1" thickBot="1" x14ac:dyDescent="0.25">
      <c r="B36" s="112">
        <v>31</v>
      </c>
      <c r="C36" s="167"/>
      <c r="D36" s="140" t="s">
        <v>45</v>
      </c>
      <c r="E36" s="137"/>
      <c r="F36" s="146"/>
      <c r="G36" s="141" t="s">
        <v>45</v>
      </c>
      <c r="H36" s="141" t="s">
        <v>45</v>
      </c>
      <c r="I36" s="135" t="str">
        <f t="shared" si="7"/>
        <v/>
      </c>
      <c r="J36" s="135" t="str">
        <f t="shared" si="8"/>
        <v/>
      </c>
      <c r="K36" s="140"/>
      <c r="AB36" s="161">
        <f t="shared" si="9"/>
        <v>0</v>
      </c>
      <c r="AH36" s="127" t="b">
        <f t="shared" si="10"/>
        <v>0</v>
      </c>
      <c r="AI36" s="120" t="str">
        <f t="shared" si="0"/>
        <v>No</v>
      </c>
      <c r="AJ36" s="192" t="str">
        <f t="shared" si="1"/>
        <v/>
      </c>
      <c r="AK36" s="192" t="str">
        <f t="shared" si="2"/>
        <v/>
      </c>
      <c r="AL36" s="192" t="str">
        <f t="shared" si="3"/>
        <v/>
      </c>
      <c r="AM36" s="192" t="str">
        <f t="shared" si="4"/>
        <v/>
      </c>
      <c r="AN36" s="120">
        <f t="shared" si="11"/>
        <v>0</v>
      </c>
      <c r="AR36" s="120" t="b">
        <f t="shared" si="22"/>
        <v>0</v>
      </c>
      <c r="AS36" s="120" t="str">
        <f t="shared" si="12"/>
        <v/>
      </c>
      <c r="AT36" s="120">
        <f t="shared" si="13"/>
        <v>0</v>
      </c>
      <c r="AU36" s="120">
        <f t="shared" si="14"/>
        <v>0</v>
      </c>
      <c r="AV36" s="120">
        <f t="shared" si="15"/>
        <v>0</v>
      </c>
      <c r="AW36" s="120">
        <f t="shared" si="16"/>
        <v>0</v>
      </c>
      <c r="AX36" s="192">
        <f t="shared" si="5"/>
        <v>0</v>
      </c>
      <c r="AY36" s="120">
        <f t="shared" si="6"/>
        <v>0</v>
      </c>
      <c r="AZ36" s="120">
        <f t="shared" si="17"/>
        <v>0</v>
      </c>
      <c r="BA36" s="120">
        <f t="shared" si="18"/>
        <v>0</v>
      </c>
      <c r="BB36" s="120">
        <f t="shared" si="19"/>
        <v>0</v>
      </c>
      <c r="BC36" s="192" t="str">
        <f t="shared" si="20"/>
        <v/>
      </c>
    </row>
    <row r="37" spans="2:55" ht="35.1" customHeight="1" thickBot="1" x14ac:dyDescent="0.25">
      <c r="B37" s="112">
        <v>32</v>
      </c>
      <c r="C37" s="167"/>
      <c r="D37" s="140" t="s">
        <v>45</v>
      </c>
      <c r="E37" s="137"/>
      <c r="F37" s="146"/>
      <c r="G37" s="141" t="s">
        <v>45</v>
      </c>
      <c r="H37" s="141" t="s">
        <v>45</v>
      </c>
      <c r="I37" s="135" t="str">
        <f t="shared" si="7"/>
        <v/>
      </c>
      <c r="J37" s="135" t="str">
        <f t="shared" si="8"/>
        <v/>
      </c>
      <c r="K37" s="140"/>
      <c r="AB37" s="161">
        <f t="shared" si="9"/>
        <v>0</v>
      </c>
      <c r="AH37" s="127" t="b">
        <f t="shared" si="10"/>
        <v>0</v>
      </c>
      <c r="AI37" s="120" t="str">
        <f t="shared" si="0"/>
        <v>No</v>
      </c>
      <c r="AJ37" s="192" t="str">
        <f t="shared" si="1"/>
        <v/>
      </c>
      <c r="AK37" s="192" t="str">
        <f t="shared" si="2"/>
        <v/>
      </c>
      <c r="AL37" s="192" t="str">
        <f t="shared" si="3"/>
        <v/>
      </c>
      <c r="AM37" s="192" t="str">
        <f t="shared" si="4"/>
        <v/>
      </c>
      <c r="AN37" s="120">
        <f t="shared" si="11"/>
        <v>0</v>
      </c>
      <c r="AR37" s="120" t="b">
        <f t="shared" si="22"/>
        <v>0</v>
      </c>
      <c r="AS37" s="120" t="str">
        <f t="shared" si="12"/>
        <v/>
      </c>
      <c r="AT37" s="120">
        <f t="shared" si="13"/>
        <v>0</v>
      </c>
      <c r="AU37" s="120">
        <f t="shared" si="14"/>
        <v>0</v>
      </c>
      <c r="AV37" s="120">
        <f t="shared" si="15"/>
        <v>0</v>
      </c>
      <c r="AW37" s="120">
        <f t="shared" si="16"/>
        <v>0</v>
      </c>
      <c r="AX37" s="192">
        <f t="shared" si="5"/>
        <v>0</v>
      </c>
      <c r="AY37" s="120">
        <f t="shared" si="6"/>
        <v>0</v>
      </c>
      <c r="AZ37" s="120">
        <f t="shared" si="17"/>
        <v>0</v>
      </c>
      <c r="BA37" s="120">
        <f t="shared" si="18"/>
        <v>0</v>
      </c>
      <c r="BB37" s="120">
        <f t="shared" si="19"/>
        <v>0</v>
      </c>
      <c r="BC37" s="192" t="str">
        <f t="shared" si="20"/>
        <v/>
      </c>
    </row>
    <row r="38" spans="2:55" ht="35.1" customHeight="1" thickBot="1" x14ac:dyDescent="0.25">
      <c r="B38" s="112">
        <v>33</v>
      </c>
      <c r="C38" s="167"/>
      <c r="D38" s="140" t="s">
        <v>45</v>
      </c>
      <c r="E38" s="137"/>
      <c r="F38" s="146"/>
      <c r="G38" s="141" t="s">
        <v>45</v>
      </c>
      <c r="H38" s="141" t="s">
        <v>45</v>
      </c>
      <c r="I38" s="135" t="str">
        <f t="shared" si="7"/>
        <v/>
      </c>
      <c r="J38" s="135" t="str">
        <f t="shared" si="8"/>
        <v/>
      </c>
      <c r="K38" s="140"/>
      <c r="AB38" s="161">
        <f t="shared" si="9"/>
        <v>0</v>
      </c>
      <c r="AH38" s="127" t="b">
        <f t="shared" si="10"/>
        <v>0</v>
      </c>
      <c r="AI38" s="120" t="str">
        <f t="shared" ref="AI38:AI61" si="23">IF(D38=0,"",VLOOKUP($D38,Instruments,2,FALSE))</f>
        <v>No</v>
      </c>
      <c r="AJ38" s="192" t="str">
        <f t="shared" ref="AJ38:AJ61" si="24">IF($AI38="Yes",$AE$6,"")</f>
        <v/>
      </c>
      <c r="AK38" s="192" t="str">
        <f t="shared" ref="AK38:AK61" si="25">IF($AI38="Yes",$AE$7,"")</f>
        <v/>
      </c>
      <c r="AL38" s="192" t="str">
        <f t="shared" ref="AL38:AL61" si="26">IF($AI38="Yes",$AE$8,"")</f>
        <v/>
      </c>
      <c r="AM38" s="192" t="str">
        <f t="shared" ref="AM38:AM61" si="27">IF($AI38="Yes",$AE$9,"")</f>
        <v/>
      </c>
      <c r="AN38" s="120">
        <f t="shared" si="11"/>
        <v>0</v>
      </c>
      <c r="AR38" s="120" t="b">
        <f t="shared" si="22"/>
        <v>0</v>
      </c>
      <c r="AS38" s="120" t="str">
        <f t="shared" si="12"/>
        <v/>
      </c>
      <c r="AT38" s="120">
        <f t="shared" si="13"/>
        <v>0</v>
      </c>
      <c r="AU38" s="120">
        <f t="shared" si="14"/>
        <v>0</v>
      </c>
      <c r="AV38" s="120">
        <f t="shared" si="15"/>
        <v>0</v>
      </c>
      <c r="AW38" s="120">
        <f t="shared" si="16"/>
        <v>0</v>
      </c>
      <c r="AX38" s="192">
        <f t="shared" ref="AX38:AX61" si="28">IF(AND(AU38=2,AV38=3,E38=$AE$9),5,0)</f>
        <v>0</v>
      </c>
      <c r="AY38" s="120">
        <f t="shared" ref="AY38:AY61" si="29">IF(AND(ISBLANK(E38),AI38="Yes"),6,0)</f>
        <v>0</v>
      </c>
      <c r="AZ38" s="120">
        <f t="shared" si="17"/>
        <v>0</v>
      </c>
      <c r="BA38" s="120">
        <f t="shared" si="18"/>
        <v>0</v>
      </c>
      <c r="BB38" s="120">
        <f t="shared" si="19"/>
        <v>0</v>
      </c>
      <c r="BC38" s="192" t="str">
        <f t="shared" si="20"/>
        <v/>
      </c>
    </row>
    <row r="39" spans="2:55" ht="35.1" customHeight="1" thickBot="1" x14ac:dyDescent="0.25">
      <c r="B39" s="112">
        <v>34</v>
      </c>
      <c r="C39" s="167"/>
      <c r="D39" s="140" t="s">
        <v>45</v>
      </c>
      <c r="E39" s="137"/>
      <c r="F39" s="146"/>
      <c r="G39" s="141" t="s">
        <v>45</v>
      </c>
      <c r="H39" s="141" t="s">
        <v>45</v>
      </c>
      <c r="I39" s="135" t="str">
        <f t="shared" si="7"/>
        <v/>
      </c>
      <c r="J39" s="135" t="str">
        <f t="shared" si="8"/>
        <v/>
      </c>
      <c r="K39" s="140"/>
      <c r="AB39" s="161">
        <f t="shared" si="9"/>
        <v>0</v>
      </c>
      <c r="AH39" s="127" t="b">
        <f t="shared" si="10"/>
        <v>0</v>
      </c>
      <c r="AI39" s="120" t="str">
        <f t="shared" si="23"/>
        <v>No</v>
      </c>
      <c r="AJ39" s="192" t="str">
        <f t="shared" si="24"/>
        <v/>
      </c>
      <c r="AK39" s="192" t="str">
        <f t="shared" si="25"/>
        <v/>
      </c>
      <c r="AL39" s="192" t="str">
        <f t="shared" si="26"/>
        <v/>
      </c>
      <c r="AM39" s="192" t="str">
        <f t="shared" si="27"/>
        <v/>
      </c>
      <c r="AN39" s="120">
        <f t="shared" si="11"/>
        <v>0</v>
      </c>
      <c r="AR39" s="120" t="b">
        <f t="shared" si="22"/>
        <v>0</v>
      </c>
      <c r="AS39" s="120" t="str">
        <f t="shared" si="12"/>
        <v/>
      </c>
      <c r="AT39" s="120">
        <f t="shared" si="13"/>
        <v>0</v>
      </c>
      <c r="AU39" s="120">
        <f t="shared" ref="AU39:AU55" si="30">IF(OR(AH39,D39=$AE$6,G39=$AE$6,H39=$AE$6,ISBLANK(C39),AND(AI39="yes",ISBLANK(E39)),ISBLANK(F39)),0,2)</f>
        <v>0</v>
      </c>
      <c r="AV39" s="120">
        <f t="shared" si="15"/>
        <v>0</v>
      </c>
      <c r="AW39" s="120">
        <f t="shared" si="16"/>
        <v>0</v>
      </c>
      <c r="AX39" s="192">
        <f t="shared" si="28"/>
        <v>0</v>
      </c>
      <c r="AY39" s="120">
        <f t="shared" si="29"/>
        <v>0</v>
      </c>
      <c r="AZ39" s="120">
        <f t="shared" si="17"/>
        <v>0</v>
      </c>
      <c r="BA39" s="120">
        <f t="shared" si="18"/>
        <v>0</v>
      </c>
      <c r="BB39" s="120">
        <f t="shared" si="19"/>
        <v>0</v>
      </c>
      <c r="BC39" s="192" t="str">
        <f t="shared" si="20"/>
        <v/>
      </c>
    </row>
    <row r="40" spans="2:55" ht="35.1" customHeight="1" thickBot="1" x14ac:dyDescent="0.25">
      <c r="B40" s="112">
        <v>35</v>
      </c>
      <c r="C40" s="167"/>
      <c r="D40" s="140" t="s">
        <v>45</v>
      </c>
      <c r="E40" s="137"/>
      <c r="F40" s="146"/>
      <c r="G40" s="141" t="s">
        <v>45</v>
      </c>
      <c r="H40" s="141" t="s">
        <v>45</v>
      </c>
      <c r="I40" s="135" t="str">
        <f t="shared" si="7"/>
        <v/>
      </c>
      <c r="J40" s="135" t="str">
        <f t="shared" si="8"/>
        <v/>
      </c>
      <c r="K40" s="140"/>
      <c r="AB40" s="161">
        <f t="shared" si="9"/>
        <v>0</v>
      </c>
      <c r="AH40" s="127" t="b">
        <f t="shared" si="10"/>
        <v>0</v>
      </c>
      <c r="AI40" s="120" t="str">
        <f t="shared" si="23"/>
        <v>No</v>
      </c>
      <c r="AJ40" s="192" t="str">
        <f t="shared" si="24"/>
        <v/>
      </c>
      <c r="AK40" s="192" t="str">
        <f t="shared" si="25"/>
        <v/>
      </c>
      <c r="AL40" s="192" t="str">
        <f t="shared" si="26"/>
        <v/>
      </c>
      <c r="AM40" s="192" t="str">
        <f t="shared" si="27"/>
        <v/>
      </c>
      <c r="AN40" s="120">
        <f t="shared" si="11"/>
        <v>0</v>
      </c>
      <c r="AR40" s="120" t="b">
        <f t="shared" si="22"/>
        <v>0</v>
      </c>
      <c r="AS40" s="120" t="str">
        <f t="shared" si="12"/>
        <v/>
      </c>
      <c r="AT40" s="120">
        <f t="shared" si="13"/>
        <v>0</v>
      </c>
      <c r="AU40" s="120">
        <f t="shared" si="30"/>
        <v>0</v>
      </c>
      <c r="AV40" s="120">
        <f t="shared" si="15"/>
        <v>0</v>
      </c>
      <c r="AW40" s="120">
        <f t="shared" si="16"/>
        <v>0</v>
      </c>
      <c r="AX40" s="192">
        <f t="shared" si="28"/>
        <v>0</v>
      </c>
      <c r="AY40" s="120">
        <f t="shared" si="29"/>
        <v>0</v>
      </c>
      <c r="AZ40" s="120">
        <f t="shared" si="17"/>
        <v>0</v>
      </c>
      <c r="BA40" s="120">
        <f t="shared" si="18"/>
        <v>0</v>
      </c>
      <c r="BB40" s="120">
        <f t="shared" si="19"/>
        <v>0</v>
      </c>
      <c r="BC40" s="192" t="str">
        <f t="shared" si="20"/>
        <v/>
      </c>
    </row>
    <row r="41" spans="2:55" ht="35.1" customHeight="1" thickBot="1" x14ac:dyDescent="0.25">
      <c r="B41" s="112">
        <v>36</v>
      </c>
      <c r="C41" s="167"/>
      <c r="D41" s="140" t="s">
        <v>45</v>
      </c>
      <c r="E41" s="137"/>
      <c r="F41" s="146"/>
      <c r="G41" s="141" t="s">
        <v>45</v>
      </c>
      <c r="H41" s="141" t="s">
        <v>45</v>
      </c>
      <c r="I41" s="135" t="str">
        <f t="shared" si="7"/>
        <v/>
      </c>
      <c r="J41" s="135" t="str">
        <f t="shared" si="8"/>
        <v/>
      </c>
      <c r="K41" s="140"/>
      <c r="AB41" s="161">
        <f t="shared" si="9"/>
        <v>0</v>
      </c>
      <c r="AH41" s="127" t="b">
        <f t="shared" si="10"/>
        <v>0</v>
      </c>
      <c r="AI41" s="120" t="str">
        <f t="shared" si="23"/>
        <v>No</v>
      </c>
      <c r="AJ41" s="192" t="str">
        <f t="shared" si="24"/>
        <v/>
      </c>
      <c r="AK41" s="192" t="str">
        <f t="shared" si="25"/>
        <v/>
      </c>
      <c r="AL41" s="192" t="str">
        <f t="shared" si="26"/>
        <v/>
      </c>
      <c r="AM41" s="192" t="str">
        <f t="shared" si="27"/>
        <v/>
      </c>
      <c r="AN41" s="120">
        <f t="shared" si="11"/>
        <v>0</v>
      </c>
      <c r="AR41" s="120" t="b">
        <f t="shared" si="22"/>
        <v>0</v>
      </c>
      <c r="AS41" s="120" t="str">
        <f t="shared" si="12"/>
        <v/>
      </c>
      <c r="AT41" s="120">
        <f t="shared" si="13"/>
        <v>0</v>
      </c>
      <c r="AU41" s="120">
        <f t="shared" si="30"/>
        <v>0</v>
      </c>
      <c r="AV41" s="120">
        <f t="shared" si="15"/>
        <v>0</v>
      </c>
      <c r="AW41" s="120">
        <f t="shared" si="16"/>
        <v>0</v>
      </c>
      <c r="AX41" s="192">
        <f t="shared" si="28"/>
        <v>0</v>
      </c>
      <c r="AY41" s="120">
        <f t="shared" si="29"/>
        <v>0</v>
      </c>
      <c r="AZ41" s="120">
        <f t="shared" si="17"/>
        <v>0</v>
      </c>
      <c r="BA41" s="120">
        <f t="shared" si="18"/>
        <v>0</v>
      </c>
      <c r="BB41" s="120">
        <f t="shared" si="19"/>
        <v>0</v>
      </c>
      <c r="BC41" s="192" t="str">
        <f t="shared" si="20"/>
        <v/>
      </c>
    </row>
    <row r="42" spans="2:55" ht="35.1" customHeight="1" thickBot="1" x14ac:dyDescent="0.25">
      <c r="B42" s="112">
        <v>37</v>
      </c>
      <c r="C42" s="167"/>
      <c r="D42" s="140" t="s">
        <v>45</v>
      </c>
      <c r="E42" s="137"/>
      <c r="F42" s="146"/>
      <c r="G42" s="141" t="s">
        <v>45</v>
      </c>
      <c r="H42" s="141" t="s">
        <v>45</v>
      </c>
      <c r="I42" s="135" t="str">
        <f t="shared" si="7"/>
        <v/>
      </c>
      <c r="J42" s="135" t="str">
        <f t="shared" si="8"/>
        <v/>
      </c>
      <c r="K42" s="140"/>
      <c r="AB42" s="161">
        <f t="shared" si="9"/>
        <v>0</v>
      </c>
      <c r="AH42" s="127" t="b">
        <f t="shared" si="10"/>
        <v>0</v>
      </c>
      <c r="AI42" s="120" t="str">
        <f t="shared" si="23"/>
        <v>No</v>
      </c>
      <c r="AJ42" s="192" t="str">
        <f t="shared" si="24"/>
        <v/>
      </c>
      <c r="AK42" s="192" t="str">
        <f t="shared" si="25"/>
        <v/>
      </c>
      <c r="AL42" s="192" t="str">
        <f t="shared" si="26"/>
        <v/>
      </c>
      <c r="AM42" s="192" t="str">
        <f t="shared" si="27"/>
        <v/>
      </c>
      <c r="AN42" s="120">
        <f t="shared" si="11"/>
        <v>0</v>
      </c>
      <c r="AR42" s="120" t="b">
        <f t="shared" si="22"/>
        <v>0</v>
      </c>
      <c r="AS42" s="120" t="str">
        <f t="shared" si="12"/>
        <v/>
      </c>
      <c r="AT42" s="120">
        <f t="shared" si="13"/>
        <v>0</v>
      </c>
      <c r="AU42" s="120">
        <f t="shared" si="30"/>
        <v>0</v>
      </c>
      <c r="AV42" s="120">
        <f t="shared" si="15"/>
        <v>0</v>
      </c>
      <c r="AW42" s="120">
        <f t="shared" si="16"/>
        <v>0</v>
      </c>
      <c r="AX42" s="192">
        <f t="shared" si="28"/>
        <v>0</v>
      </c>
      <c r="AY42" s="120">
        <f t="shared" si="29"/>
        <v>0</v>
      </c>
      <c r="AZ42" s="120">
        <f t="shared" si="17"/>
        <v>0</v>
      </c>
      <c r="BA42" s="120">
        <f t="shared" si="18"/>
        <v>0</v>
      </c>
      <c r="BB42" s="120">
        <f t="shared" si="19"/>
        <v>0</v>
      </c>
      <c r="BC42" s="192" t="str">
        <f t="shared" si="20"/>
        <v/>
      </c>
    </row>
    <row r="43" spans="2:55" ht="35.1" customHeight="1" thickBot="1" x14ac:dyDescent="0.25">
      <c r="B43" s="112">
        <v>38</v>
      </c>
      <c r="C43" s="167"/>
      <c r="D43" s="140" t="s">
        <v>45</v>
      </c>
      <c r="E43" s="137"/>
      <c r="F43" s="146"/>
      <c r="G43" s="141" t="s">
        <v>45</v>
      </c>
      <c r="H43" s="141" t="s">
        <v>45</v>
      </c>
      <c r="I43" s="135" t="str">
        <f t="shared" si="7"/>
        <v/>
      </c>
      <c r="J43" s="135" t="str">
        <f t="shared" si="8"/>
        <v/>
      </c>
      <c r="K43" s="140"/>
      <c r="AB43" s="161">
        <f t="shared" si="9"/>
        <v>0</v>
      </c>
      <c r="AH43" s="127" t="b">
        <f t="shared" si="10"/>
        <v>0</v>
      </c>
      <c r="AI43" s="120" t="str">
        <f t="shared" si="23"/>
        <v>No</v>
      </c>
      <c r="AJ43" s="192" t="str">
        <f t="shared" si="24"/>
        <v/>
      </c>
      <c r="AK43" s="192" t="str">
        <f t="shared" si="25"/>
        <v/>
      </c>
      <c r="AL43" s="192" t="str">
        <f t="shared" si="26"/>
        <v/>
      </c>
      <c r="AM43" s="192" t="str">
        <f t="shared" si="27"/>
        <v/>
      </c>
      <c r="AN43" s="120">
        <f t="shared" si="11"/>
        <v>0</v>
      </c>
      <c r="AR43" s="120" t="b">
        <f t="shared" si="22"/>
        <v>0</v>
      </c>
      <c r="AS43" s="120" t="str">
        <f t="shared" si="12"/>
        <v/>
      </c>
      <c r="AT43" s="120">
        <f t="shared" si="13"/>
        <v>0</v>
      </c>
      <c r="AU43" s="120">
        <f t="shared" si="30"/>
        <v>0</v>
      </c>
      <c r="AV43" s="120">
        <f t="shared" si="15"/>
        <v>0</v>
      </c>
      <c r="AW43" s="120">
        <f t="shared" si="16"/>
        <v>0</v>
      </c>
      <c r="AX43" s="192">
        <f t="shared" si="28"/>
        <v>0</v>
      </c>
      <c r="AY43" s="120">
        <f t="shared" si="29"/>
        <v>0</v>
      </c>
      <c r="AZ43" s="120">
        <f t="shared" si="17"/>
        <v>0</v>
      </c>
      <c r="BA43" s="120">
        <f t="shared" si="18"/>
        <v>0</v>
      </c>
      <c r="BB43" s="120">
        <f t="shared" si="19"/>
        <v>0</v>
      </c>
      <c r="BC43" s="192" t="str">
        <f t="shared" si="20"/>
        <v/>
      </c>
    </row>
    <row r="44" spans="2:55" ht="35.1" customHeight="1" thickBot="1" x14ac:dyDescent="0.25">
      <c r="B44" s="112">
        <v>39</v>
      </c>
      <c r="C44" s="167"/>
      <c r="D44" s="140" t="s">
        <v>45</v>
      </c>
      <c r="E44" s="137"/>
      <c r="F44" s="146"/>
      <c r="G44" s="141" t="s">
        <v>45</v>
      </c>
      <c r="H44" s="141" t="s">
        <v>45</v>
      </c>
      <c r="I44" s="135" t="str">
        <f t="shared" si="7"/>
        <v/>
      </c>
      <c r="J44" s="135" t="str">
        <f t="shared" si="8"/>
        <v/>
      </c>
      <c r="K44" s="140"/>
      <c r="AB44" s="161">
        <f t="shared" si="9"/>
        <v>0</v>
      </c>
      <c r="AH44" s="127" t="b">
        <f t="shared" si="10"/>
        <v>0</v>
      </c>
      <c r="AI44" s="120" t="str">
        <f t="shared" si="23"/>
        <v>No</v>
      </c>
      <c r="AJ44" s="192" t="str">
        <f t="shared" si="24"/>
        <v/>
      </c>
      <c r="AK44" s="192" t="str">
        <f t="shared" si="25"/>
        <v/>
      </c>
      <c r="AL44" s="192" t="str">
        <f t="shared" si="26"/>
        <v/>
      </c>
      <c r="AM44" s="192" t="str">
        <f t="shared" si="27"/>
        <v/>
      </c>
      <c r="AN44" s="120">
        <f t="shared" si="11"/>
        <v>0</v>
      </c>
      <c r="AR44" s="120" t="b">
        <f t="shared" si="22"/>
        <v>0</v>
      </c>
      <c r="AS44" s="120" t="str">
        <f t="shared" si="12"/>
        <v/>
      </c>
      <c r="AT44" s="120">
        <f t="shared" si="13"/>
        <v>0</v>
      </c>
      <c r="AU44" s="120">
        <f t="shared" si="30"/>
        <v>0</v>
      </c>
      <c r="AV44" s="120">
        <f t="shared" si="15"/>
        <v>0</v>
      </c>
      <c r="AW44" s="120">
        <f t="shared" si="16"/>
        <v>0</v>
      </c>
      <c r="AX44" s="192">
        <f t="shared" si="28"/>
        <v>0</v>
      </c>
      <c r="AY44" s="120">
        <f t="shared" si="29"/>
        <v>0</v>
      </c>
      <c r="AZ44" s="120">
        <f t="shared" si="17"/>
        <v>0</v>
      </c>
      <c r="BA44" s="120">
        <f t="shared" si="18"/>
        <v>0</v>
      </c>
      <c r="BB44" s="120">
        <f t="shared" si="19"/>
        <v>0</v>
      </c>
      <c r="BC44" s="192" t="str">
        <f t="shared" si="20"/>
        <v/>
      </c>
    </row>
    <row r="45" spans="2:55" ht="35.1" customHeight="1" thickBot="1" x14ac:dyDescent="0.25">
      <c r="B45" s="112">
        <v>40</v>
      </c>
      <c r="C45" s="167"/>
      <c r="D45" s="140" t="s">
        <v>45</v>
      </c>
      <c r="E45" s="137"/>
      <c r="F45" s="146"/>
      <c r="G45" s="141" t="s">
        <v>45</v>
      </c>
      <c r="H45" s="141" t="s">
        <v>45</v>
      </c>
      <c r="I45" s="135" t="str">
        <f t="shared" si="7"/>
        <v/>
      </c>
      <c r="J45" s="135" t="str">
        <f t="shared" si="8"/>
        <v/>
      </c>
      <c r="K45" s="140"/>
      <c r="AB45" s="161">
        <f t="shared" si="9"/>
        <v>0</v>
      </c>
      <c r="AH45" s="127" t="b">
        <f t="shared" si="10"/>
        <v>0</v>
      </c>
      <c r="AI45" s="120" t="str">
        <f t="shared" si="23"/>
        <v>No</v>
      </c>
      <c r="AJ45" s="192" t="str">
        <f t="shared" si="24"/>
        <v/>
      </c>
      <c r="AK45" s="192" t="str">
        <f t="shared" si="25"/>
        <v/>
      </c>
      <c r="AL45" s="192" t="str">
        <f t="shared" si="26"/>
        <v/>
      </c>
      <c r="AM45" s="192" t="str">
        <f t="shared" si="27"/>
        <v/>
      </c>
      <c r="AN45" s="120">
        <f t="shared" si="11"/>
        <v>0</v>
      </c>
      <c r="AR45" s="120" t="b">
        <f t="shared" si="22"/>
        <v>0</v>
      </c>
      <c r="AS45" s="120" t="str">
        <f t="shared" si="12"/>
        <v/>
      </c>
      <c r="AT45" s="120">
        <f t="shared" si="13"/>
        <v>0</v>
      </c>
      <c r="AU45" s="120">
        <f t="shared" si="30"/>
        <v>0</v>
      </c>
      <c r="AV45" s="120">
        <f t="shared" si="15"/>
        <v>0</v>
      </c>
      <c r="AW45" s="120">
        <f t="shared" si="16"/>
        <v>0</v>
      </c>
      <c r="AX45" s="192">
        <f t="shared" si="28"/>
        <v>0</v>
      </c>
      <c r="AY45" s="120">
        <f t="shared" si="29"/>
        <v>0</v>
      </c>
      <c r="AZ45" s="120">
        <f t="shared" si="17"/>
        <v>0</v>
      </c>
      <c r="BA45" s="120">
        <f t="shared" si="18"/>
        <v>0</v>
      </c>
      <c r="BB45" s="120">
        <f t="shared" si="19"/>
        <v>0</v>
      </c>
      <c r="BC45" s="192" t="str">
        <f t="shared" si="20"/>
        <v/>
      </c>
    </row>
    <row r="46" spans="2:55" ht="35.1" customHeight="1" thickBot="1" x14ac:dyDescent="0.25">
      <c r="B46" s="112">
        <v>41</v>
      </c>
      <c r="C46" s="167"/>
      <c r="D46" s="140" t="s">
        <v>45</v>
      </c>
      <c r="E46" s="137"/>
      <c r="F46" s="146"/>
      <c r="G46" s="141" t="s">
        <v>45</v>
      </c>
      <c r="H46" s="141" t="s">
        <v>45</v>
      </c>
      <c r="I46" s="135" t="str">
        <f t="shared" si="7"/>
        <v/>
      </c>
      <c r="J46" s="135" t="str">
        <f t="shared" si="8"/>
        <v/>
      </c>
      <c r="K46" s="140"/>
      <c r="AB46" s="161">
        <f t="shared" si="9"/>
        <v>0</v>
      </c>
      <c r="AH46" s="127" t="b">
        <f t="shared" si="10"/>
        <v>0</v>
      </c>
      <c r="AI46" s="120" t="str">
        <f t="shared" si="23"/>
        <v>No</v>
      </c>
      <c r="AJ46" s="192" t="str">
        <f t="shared" si="24"/>
        <v/>
      </c>
      <c r="AK46" s="192" t="str">
        <f t="shared" si="25"/>
        <v/>
      </c>
      <c r="AL46" s="192" t="str">
        <f t="shared" si="26"/>
        <v/>
      </c>
      <c r="AM46" s="192" t="str">
        <f t="shared" si="27"/>
        <v/>
      </c>
      <c r="AN46" s="120">
        <f t="shared" si="11"/>
        <v>0</v>
      </c>
      <c r="AR46" s="120" t="b">
        <f t="shared" si="22"/>
        <v>0</v>
      </c>
      <c r="AS46" s="120" t="str">
        <f t="shared" si="12"/>
        <v/>
      </c>
      <c r="AT46" s="120">
        <f t="shared" si="13"/>
        <v>0</v>
      </c>
      <c r="AU46" s="120">
        <f t="shared" si="30"/>
        <v>0</v>
      </c>
      <c r="AV46" s="120">
        <f t="shared" si="15"/>
        <v>0</v>
      </c>
      <c r="AW46" s="120">
        <f t="shared" si="16"/>
        <v>0</v>
      </c>
      <c r="AX46" s="192">
        <f t="shared" si="28"/>
        <v>0</v>
      </c>
      <c r="AY46" s="120">
        <f t="shared" si="29"/>
        <v>0</v>
      </c>
      <c r="AZ46" s="120">
        <f t="shared" si="17"/>
        <v>0</v>
      </c>
      <c r="BA46" s="120">
        <f t="shared" si="18"/>
        <v>0</v>
      </c>
      <c r="BB46" s="120">
        <f t="shared" si="19"/>
        <v>0</v>
      </c>
      <c r="BC46" s="192" t="str">
        <f t="shared" si="20"/>
        <v/>
      </c>
    </row>
    <row r="47" spans="2:55" ht="35.1" customHeight="1" thickBot="1" x14ac:dyDescent="0.25">
      <c r="B47" s="112">
        <v>42</v>
      </c>
      <c r="C47" s="167"/>
      <c r="D47" s="140" t="s">
        <v>45</v>
      </c>
      <c r="E47" s="137"/>
      <c r="F47" s="146"/>
      <c r="G47" s="141" t="s">
        <v>45</v>
      </c>
      <c r="H47" s="141" t="s">
        <v>45</v>
      </c>
      <c r="I47" s="135" t="str">
        <f t="shared" si="7"/>
        <v/>
      </c>
      <c r="J47" s="135" t="str">
        <f t="shared" si="8"/>
        <v/>
      </c>
      <c r="K47" s="140"/>
      <c r="AB47" s="161">
        <f t="shared" si="9"/>
        <v>0</v>
      </c>
      <c r="AH47" s="127" t="b">
        <f t="shared" si="10"/>
        <v>0</v>
      </c>
      <c r="AI47" s="120" t="str">
        <f t="shared" si="23"/>
        <v>No</v>
      </c>
      <c r="AJ47" s="192" t="str">
        <f t="shared" si="24"/>
        <v/>
      </c>
      <c r="AK47" s="192" t="str">
        <f t="shared" si="25"/>
        <v/>
      </c>
      <c r="AL47" s="192" t="str">
        <f t="shared" si="26"/>
        <v/>
      </c>
      <c r="AM47" s="192" t="str">
        <f t="shared" si="27"/>
        <v/>
      </c>
      <c r="AN47" s="120">
        <f t="shared" si="11"/>
        <v>0</v>
      </c>
      <c r="AR47" s="120" t="b">
        <f t="shared" si="22"/>
        <v>0</v>
      </c>
      <c r="AS47" s="120" t="str">
        <f t="shared" si="12"/>
        <v/>
      </c>
      <c r="AT47" s="120">
        <f t="shared" si="13"/>
        <v>0</v>
      </c>
      <c r="AU47" s="120">
        <f t="shared" si="30"/>
        <v>0</v>
      </c>
      <c r="AV47" s="120">
        <f t="shared" si="15"/>
        <v>0</v>
      </c>
      <c r="AW47" s="120">
        <f t="shared" si="16"/>
        <v>0</v>
      </c>
      <c r="AX47" s="192">
        <f t="shared" si="28"/>
        <v>0</v>
      </c>
      <c r="AY47" s="120">
        <f t="shared" si="29"/>
        <v>0</v>
      </c>
      <c r="AZ47" s="120">
        <f t="shared" si="17"/>
        <v>0</v>
      </c>
      <c r="BA47" s="120">
        <f t="shared" si="18"/>
        <v>0</v>
      </c>
      <c r="BB47" s="120">
        <f t="shared" si="19"/>
        <v>0</v>
      </c>
      <c r="BC47" s="192" t="str">
        <f t="shared" si="20"/>
        <v/>
      </c>
    </row>
    <row r="48" spans="2:55" ht="35.1" customHeight="1" thickBot="1" x14ac:dyDescent="0.25">
      <c r="B48" s="112">
        <v>43</v>
      </c>
      <c r="C48" s="167"/>
      <c r="D48" s="140" t="s">
        <v>45</v>
      </c>
      <c r="E48" s="137"/>
      <c r="F48" s="146"/>
      <c r="G48" s="141" t="s">
        <v>45</v>
      </c>
      <c r="H48" s="141" t="s">
        <v>45</v>
      </c>
      <c r="I48" s="135" t="str">
        <f t="shared" si="7"/>
        <v/>
      </c>
      <c r="J48" s="135" t="str">
        <f t="shared" si="8"/>
        <v/>
      </c>
      <c r="K48" s="140"/>
      <c r="AB48" s="161">
        <f t="shared" si="9"/>
        <v>0</v>
      </c>
      <c r="AH48" s="127" t="b">
        <f t="shared" si="10"/>
        <v>0</v>
      </c>
      <c r="AI48" s="120" t="str">
        <f t="shared" si="23"/>
        <v>No</v>
      </c>
      <c r="AJ48" s="192" t="str">
        <f t="shared" si="24"/>
        <v/>
      </c>
      <c r="AK48" s="192" t="str">
        <f t="shared" si="25"/>
        <v/>
      </c>
      <c r="AL48" s="192" t="str">
        <f t="shared" si="26"/>
        <v/>
      </c>
      <c r="AM48" s="192" t="str">
        <f t="shared" si="27"/>
        <v/>
      </c>
      <c r="AN48" s="120">
        <f t="shared" si="11"/>
        <v>0</v>
      </c>
      <c r="AR48" s="120" t="b">
        <f t="shared" si="22"/>
        <v>0</v>
      </c>
      <c r="AS48" s="120" t="str">
        <f t="shared" si="12"/>
        <v/>
      </c>
      <c r="AT48" s="120">
        <f t="shared" si="13"/>
        <v>0</v>
      </c>
      <c r="AU48" s="120">
        <f t="shared" si="30"/>
        <v>0</v>
      </c>
      <c r="AV48" s="120">
        <f t="shared" si="15"/>
        <v>0</v>
      </c>
      <c r="AW48" s="120">
        <f t="shared" si="16"/>
        <v>0</v>
      </c>
      <c r="AX48" s="192">
        <f t="shared" si="28"/>
        <v>0</v>
      </c>
      <c r="AY48" s="120">
        <f t="shared" si="29"/>
        <v>0</v>
      </c>
      <c r="AZ48" s="120">
        <f t="shared" si="17"/>
        <v>0</v>
      </c>
      <c r="BA48" s="120">
        <f t="shared" si="18"/>
        <v>0</v>
      </c>
      <c r="BB48" s="120">
        <f t="shared" si="19"/>
        <v>0</v>
      </c>
      <c r="BC48" s="192" t="str">
        <f t="shared" si="20"/>
        <v/>
      </c>
    </row>
    <row r="49" spans="2:55" ht="35.1" customHeight="1" thickBot="1" x14ac:dyDescent="0.25">
      <c r="B49" s="112">
        <v>44</v>
      </c>
      <c r="C49" s="167"/>
      <c r="D49" s="140" t="s">
        <v>45</v>
      </c>
      <c r="E49" s="137"/>
      <c r="F49" s="146"/>
      <c r="G49" s="141" t="s">
        <v>45</v>
      </c>
      <c r="H49" s="141" t="s">
        <v>45</v>
      </c>
      <c r="I49" s="135" t="str">
        <f t="shared" si="7"/>
        <v/>
      </c>
      <c r="J49" s="135" t="str">
        <f t="shared" si="8"/>
        <v/>
      </c>
      <c r="K49" s="140"/>
      <c r="AB49" s="161">
        <f t="shared" si="9"/>
        <v>0</v>
      </c>
      <c r="AH49" s="127" t="b">
        <f t="shared" si="10"/>
        <v>0</v>
      </c>
      <c r="AI49" s="120" t="str">
        <f t="shared" si="23"/>
        <v>No</v>
      </c>
      <c r="AJ49" s="192" t="str">
        <f t="shared" si="24"/>
        <v/>
      </c>
      <c r="AK49" s="192" t="str">
        <f t="shared" si="25"/>
        <v/>
      </c>
      <c r="AL49" s="192" t="str">
        <f t="shared" si="26"/>
        <v/>
      </c>
      <c r="AM49" s="192" t="str">
        <f t="shared" si="27"/>
        <v/>
      </c>
      <c r="AN49" s="120">
        <f t="shared" si="11"/>
        <v>0</v>
      </c>
      <c r="AR49" s="120" t="b">
        <f t="shared" si="22"/>
        <v>0</v>
      </c>
      <c r="AS49" s="120" t="str">
        <f t="shared" si="12"/>
        <v/>
      </c>
      <c r="AT49" s="120">
        <f t="shared" si="13"/>
        <v>0</v>
      </c>
      <c r="AU49" s="120">
        <f t="shared" si="30"/>
        <v>0</v>
      </c>
      <c r="AV49" s="120">
        <f t="shared" si="15"/>
        <v>0</v>
      </c>
      <c r="AW49" s="120">
        <f t="shared" si="16"/>
        <v>0</v>
      </c>
      <c r="AX49" s="192">
        <f t="shared" si="28"/>
        <v>0</v>
      </c>
      <c r="AY49" s="120">
        <f t="shared" si="29"/>
        <v>0</v>
      </c>
      <c r="AZ49" s="120">
        <f t="shared" si="17"/>
        <v>0</v>
      </c>
      <c r="BA49" s="120">
        <f t="shared" si="18"/>
        <v>0</v>
      </c>
      <c r="BB49" s="120">
        <f t="shared" si="19"/>
        <v>0</v>
      </c>
      <c r="BC49" s="192" t="str">
        <f t="shared" si="20"/>
        <v/>
      </c>
    </row>
    <row r="50" spans="2:55" ht="35.1" customHeight="1" thickBot="1" x14ac:dyDescent="0.25">
      <c r="B50" s="112">
        <v>45</v>
      </c>
      <c r="C50" s="167"/>
      <c r="D50" s="140" t="s">
        <v>45</v>
      </c>
      <c r="E50" s="137"/>
      <c r="F50" s="146"/>
      <c r="G50" s="141" t="s">
        <v>45</v>
      </c>
      <c r="H50" s="141" t="s">
        <v>45</v>
      </c>
      <c r="I50" s="135" t="str">
        <f t="shared" si="7"/>
        <v/>
      </c>
      <c r="J50" s="135" t="str">
        <f t="shared" si="8"/>
        <v/>
      </c>
      <c r="K50" s="140"/>
      <c r="AB50" s="161">
        <f t="shared" si="9"/>
        <v>0</v>
      </c>
      <c r="AH50" s="127" t="b">
        <f t="shared" si="10"/>
        <v>0</v>
      </c>
      <c r="AI50" s="120" t="str">
        <f t="shared" si="23"/>
        <v>No</v>
      </c>
      <c r="AJ50" s="192" t="str">
        <f t="shared" si="24"/>
        <v/>
      </c>
      <c r="AK50" s="192" t="str">
        <f t="shared" si="25"/>
        <v/>
      </c>
      <c r="AL50" s="192" t="str">
        <f t="shared" si="26"/>
        <v/>
      </c>
      <c r="AM50" s="192" t="str">
        <f t="shared" si="27"/>
        <v/>
      </c>
      <c r="AN50" s="120">
        <f t="shared" si="11"/>
        <v>0</v>
      </c>
      <c r="AR50" s="120" t="b">
        <f t="shared" si="22"/>
        <v>0</v>
      </c>
      <c r="AS50" s="120" t="str">
        <f t="shared" si="12"/>
        <v/>
      </c>
      <c r="AT50" s="120">
        <f t="shared" si="13"/>
        <v>0</v>
      </c>
      <c r="AU50" s="120">
        <f t="shared" si="30"/>
        <v>0</v>
      </c>
      <c r="AV50" s="120">
        <f t="shared" si="15"/>
        <v>0</v>
      </c>
      <c r="AW50" s="120">
        <f t="shared" si="16"/>
        <v>0</v>
      </c>
      <c r="AX50" s="192">
        <f t="shared" si="28"/>
        <v>0</v>
      </c>
      <c r="AY50" s="120">
        <f t="shared" si="29"/>
        <v>0</v>
      </c>
      <c r="AZ50" s="120">
        <f t="shared" si="17"/>
        <v>0</v>
      </c>
      <c r="BA50" s="120">
        <f t="shared" si="18"/>
        <v>0</v>
      </c>
      <c r="BB50" s="120">
        <f t="shared" si="19"/>
        <v>0</v>
      </c>
      <c r="BC50" s="192" t="str">
        <f t="shared" si="20"/>
        <v/>
      </c>
    </row>
    <row r="51" spans="2:55" ht="35.1" customHeight="1" thickBot="1" x14ac:dyDescent="0.25">
      <c r="B51" s="112">
        <v>46</v>
      </c>
      <c r="C51" s="167"/>
      <c r="D51" s="140" t="s">
        <v>45</v>
      </c>
      <c r="E51" s="137"/>
      <c r="F51" s="146"/>
      <c r="G51" s="141" t="s">
        <v>45</v>
      </c>
      <c r="H51" s="141" t="s">
        <v>45</v>
      </c>
      <c r="I51" s="135" t="str">
        <f t="shared" si="7"/>
        <v/>
      </c>
      <c r="J51" s="135" t="str">
        <f t="shared" si="8"/>
        <v/>
      </c>
      <c r="K51" s="140"/>
      <c r="AB51" s="161">
        <f t="shared" si="9"/>
        <v>0</v>
      </c>
      <c r="AH51" s="127" t="b">
        <f t="shared" si="10"/>
        <v>0</v>
      </c>
      <c r="AI51" s="120" t="str">
        <f t="shared" si="23"/>
        <v>No</v>
      </c>
      <c r="AJ51" s="192" t="str">
        <f t="shared" si="24"/>
        <v/>
      </c>
      <c r="AK51" s="192" t="str">
        <f t="shared" si="25"/>
        <v/>
      </c>
      <c r="AL51" s="192" t="str">
        <f t="shared" si="26"/>
        <v/>
      </c>
      <c r="AM51" s="192" t="str">
        <f t="shared" si="27"/>
        <v/>
      </c>
      <c r="AN51" s="120">
        <f t="shared" si="11"/>
        <v>0</v>
      </c>
      <c r="AR51" s="120" t="b">
        <f t="shared" si="22"/>
        <v>0</v>
      </c>
      <c r="AS51" s="120" t="str">
        <f t="shared" si="12"/>
        <v/>
      </c>
      <c r="AT51" s="120">
        <f t="shared" si="13"/>
        <v>0</v>
      </c>
      <c r="AU51" s="120">
        <f t="shared" si="30"/>
        <v>0</v>
      </c>
      <c r="AV51" s="120">
        <f t="shared" si="15"/>
        <v>0</v>
      </c>
      <c r="AW51" s="120">
        <f t="shared" si="16"/>
        <v>0</v>
      </c>
      <c r="AX51" s="192">
        <f t="shared" si="28"/>
        <v>0</v>
      </c>
      <c r="AY51" s="120">
        <f t="shared" si="29"/>
        <v>0</v>
      </c>
      <c r="AZ51" s="120">
        <f t="shared" si="17"/>
        <v>0</v>
      </c>
      <c r="BA51" s="120">
        <f t="shared" si="18"/>
        <v>0</v>
      </c>
      <c r="BB51" s="120">
        <f t="shared" si="19"/>
        <v>0</v>
      </c>
      <c r="BC51" s="192" t="str">
        <f t="shared" si="20"/>
        <v/>
      </c>
    </row>
    <row r="52" spans="2:55" ht="35.1" customHeight="1" thickBot="1" x14ac:dyDescent="0.25">
      <c r="B52" s="112">
        <v>47</v>
      </c>
      <c r="C52" s="167"/>
      <c r="D52" s="140" t="s">
        <v>45</v>
      </c>
      <c r="E52" s="137"/>
      <c r="F52" s="146"/>
      <c r="G52" s="141" t="s">
        <v>45</v>
      </c>
      <c r="H52" s="141" t="s">
        <v>45</v>
      </c>
      <c r="I52" s="135" t="str">
        <f t="shared" si="7"/>
        <v/>
      </c>
      <c r="J52" s="135" t="str">
        <f t="shared" si="8"/>
        <v/>
      </c>
      <c r="K52" s="140"/>
      <c r="AB52" s="161">
        <f t="shared" si="9"/>
        <v>0</v>
      </c>
      <c r="AH52" s="127" t="b">
        <f t="shared" si="10"/>
        <v>0</v>
      </c>
      <c r="AI52" s="120" t="str">
        <f t="shared" si="23"/>
        <v>No</v>
      </c>
      <c r="AJ52" s="192" t="str">
        <f t="shared" si="24"/>
        <v/>
      </c>
      <c r="AK52" s="192" t="str">
        <f t="shared" si="25"/>
        <v/>
      </c>
      <c r="AL52" s="192" t="str">
        <f t="shared" si="26"/>
        <v/>
      </c>
      <c r="AM52" s="192" t="str">
        <f t="shared" si="27"/>
        <v/>
      </c>
      <c r="AN52" s="120">
        <f t="shared" si="11"/>
        <v>0</v>
      </c>
      <c r="AR52" s="120" t="b">
        <f t="shared" si="22"/>
        <v>0</v>
      </c>
      <c r="AS52" s="120" t="str">
        <f t="shared" si="12"/>
        <v/>
      </c>
      <c r="AT52" s="120">
        <f t="shared" si="13"/>
        <v>0</v>
      </c>
      <c r="AU52" s="120">
        <f t="shared" si="30"/>
        <v>0</v>
      </c>
      <c r="AV52" s="120">
        <f t="shared" si="15"/>
        <v>0</v>
      </c>
      <c r="AW52" s="120">
        <f t="shared" si="16"/>
        <v>0</v>
      </c>
      <c r="AX52" s="192">
        <f t="shared" si="28"/>
        <v>0</v>
      </c>
      <c r="AY52" s="120">
        <f t="shared" si="29"/>
        <v>0</v>
      </c>
      <c r="AZ52" s="120">
        <f t="shared" si="17"/>
        <v>0</v>
      </c>
      <c r="BA52" s="120">
        <f t="shared" si="18"/>
        <v>0</v>
      </c>
      <c r="BB52" s="120">
        <f t="shared" si="19"/>
        <v>0</v>
      </c>
      <c r="BC52" s="192" t="str">
        <f t="shared" si="20"/>
        <v/>
      </c>
    </row>
    <row r="53" spans="2:55" ht="35.1" customHeight="1" thickBot="1" x14ac:dyDescent="0.25">
      <c r="B53" s="112">
        <v>48</v>
      </c>
      <c r="C53" s="167"/>
      <c r="D53" s="140" t="s">
        <v>45</v>
      </c>
      <c r="E53" s="137"/>
      <c r="F53" s="146"/>
      <c r="G53" s="141" t="s">
        <v>45</v>
      </c>
      <c r="H53" s="141" t="s">
        <v>45</v>
      </c>
      <c r="I53" s="135" t="str">
        <f t="shared" si="7"/>
        <v/>
      </c>
      <c r="J53" s="135" t="str">
        <f t="shared" si="8"/>
        <v/>
      </c>
      <c r="K53" s="140"/>
      <c r="AB53" s="161">
        <f t="shared" si="9"/>
        <v>0</v>
      </c>
      <c r="AH53" s="127" t="b">
        <f t="shared" si="10"/>
        <v>0</v>
      </c>
      <c r="AI53" s="120" t="str">
        <f t="shared" si="23"/>
        <v>No</v>
      </c>
      <c r="AJ53" s="192" t="str">
        <f t="shared" si="24"/>
        <v/>
      </c>
      <c r="AK53" s="192" t="str">
        <f t="shared" si="25"/>
        <v/>
      </c>
      <c r="AL53" s="192" t="str">
        <f t="shared" si="26"/>
        <v/>
      </c>
      <c r="AM53" s="192" t="str">
        <f t="shared" si="27"/>
        <v/>
      </c>
      <c r="AN53" s="120">
        <f t="shared" si="11"/>
        <v>0</v>
      </c>
      <c r="AR53" s="120" t="b">
        <f t="shared" si="22"/>
        <v>0</v>
      </c>
      <c r="AS53" s="120" t="str">
        <f t="shared" si="12"/>
        <v/>
      </c>
      <c r="AT53" s="120">
        <f t="shared" si="13"/>
        <v>0</v>
      </c>
      <c r="AU53" s="120">
        <f t="shared" si="30"/>
        <v>0</v>
      </c>
      <c r="AV53" s="120">
        <f t="shared" si="15"/>
        <v>0</v>
      </c>
      <c r="AW53" s="120">
        <f t="shared" si="16"/>
        <v>0</v>
      </c>
      <c r="AX53" s="192">
        <f t="shared" si="28"/>
        <v>0</v>
      </c>
      <c r="AY53" s="120">
        <f t="shared" si="29"/>
        <v>0</v>
      </c>
      <c r="AZ53" s="120">
        <f t="shared" si="17"/>
        <v>0</v>
      </c>
      <c r="BA53" s="120">
        <f t="shared" si="18"/>
        <v>0</v>
      </c>
      <c r="BB53" s="120">
        <f t="shared" si="19"/>
        <v>0</v>
      </c>
      <c r="BC53" s="192" t="str">
        <f t="shared" si="20"/>
        <v/>
      </c>
    </row>
    <row r="54" spans="2:55" ht="35.1" customHeight="1" thickBot="1" x14ac:dyDescent="0.25">
      <c r="B54" s="112">
        <v>49</v>
      </c>
      <c r="C54" s="167"/>
      <c r="D54" s="140" t="s">
        <v>45</v>
      </c>
      <c r="E54" s="137"/>
      <c r="F54" s="146"/>
      <c r="G54" s="141" t="s">
        <v>45</v>
      </c>
      <c r="H54" s="141" t="s">
        <v>45</v>
      </c>
      <c r="I54" s="135" t="str">
        <f t="shared" si="7"/>
        <v/>
      </c>
      <c r="J54" s="135" t="str">
        <f t="shared" si="8"/>
        <v/>
      </c>
      <c r="K54" s="140"/>
      <c r="AB54" s="161">
        <f t="shared" si="9"/>
        <v>0</v>
      </c>
      <c r="AH54" s="127" t="b">
        <f t="shared" si="10"/>
        <v>0</v>
      </c>
      <c r="AI54" s="120" t="str">
        <f t="shared" si="23"/>
        <v>No</v>
      </c>
      <c r="AJ54" s="192" t="str">
        <f t="shared" si="24"/>
        <v/>
      </c>
      <c r="AK54" s="192" t="str">
        <f t="shared" si="25"/>
        <v/>
      </c>
      <c r="AL54" s="192" t="str">
        <f t="shared" si="26"/>
        <v/>
      </c>
      <c r="AM54" s="192" t="str">
        <f t="shared" si="27"/>
        <v/>
      </c>
      <c r="AN54" s="120">
        <f t="shared" si="11"/>
        <v>0</v>
      </c>
      <c r="AR54" s="120" t="b">
        <f t="shared" si="22"/>
        <v>0</v>
      </c>
      <c r="AS54" s="120" t="str">
        <f t="shared" si="12"/>
        <v/>
      </c>
      <c r="AT54" s="120">
        <f t="shared" si="13"/>
        <v>0</v>
      </c>
      <c r="AU54" s="120">
        <f t="shared" si="30"/>
        <v>0</v>
      </c>
      <c r="AV54" s="120">
        <f t="shared" si="15"/>
        <v>0</v>
      </c>
      <c r="AW54" s="120">
        <f t="shared" si="16"/>
        <v>0</v>
      </c>
      <c r="AX54" s="192">
        <f t="shared" si="28"/>
        <v>0</v>
      </c>
      <c r="AY54" s="120">
        <f t="shared" si="29"/>
        <v>0</v>
      </c>
      <c r="AZ54" s="120">
        <f t="shared" si="17"/>
        <v>0</v>
      </c>
      <c r="BA54" s="120">
        <f t="shared" si="18"/>
        <v>0</v>
      </c>
      <c r="BB54" s="120">
        <f t="shared" si="19"/>
        <v>0</v>
      </c>
      <c r="BC54" s="192" t="str">
        <f t="shared" si="20"/>
        <v/>
      </c>
    </row>
    <row r="55" spans="2:55" ht="35.1" customHeight="1" thickBot="1" x14ac:dyDescent="0.25">
      <c r="B55" s="112">
        <v>50</v>
      </c>
      <c r="C55" s="167"/>
      <c r="D55" s="140" t="s">
        <v>45</v>
      </c>
      <c r="E55" s="137"/>
      <c r="F55" s="146"/>
      <c r="G55" s="141" t="s">
        <v>45</v>
      </c>
      <c r="H55" s="141" t="s">
        <v>45</v>
      </c>
      <c r="I55" s="135" t="str">
        <f t="shared" si="7"/>
        <v/>
      </c>
      <c r="J55" s="135" t="str">
        <f t="shared" si="8"/>
        <v/>
      </c>
      <c r="K55" s="140"/>
      <c r="AB55" s="161">
        <f t="shared" si="9"/>
        <v>0</v>
      </c>
      <c r="AH55" s="127" t="b">
        <f t="shared" si="10"/>
        <v>0</v>
      </c>
      <c r="AI55" s="120" t="str">
        <f t="shared" si="23"/>
        <v>No</v>
      </c>
      <c r="AJ55" s="192" t="str">
        <f t="shared" si="24"/>
        <v/>
      </c>
      <c r="AK55" s="192" t="str">
        <f t="shared" si="25"/>
        <v/>
      </c>
      <c r="AL55" s="192" t="str">
        <f t="shared" si="26"/>
        <v/>
      </c>
      <c r="AM55" s="192" t="str">
        <f t="shared" si="27"/>
        <v/>
      </c>
      <c r="AN55" s="120">
        <f t="shared" si="11"/>
        <v>0</v>
      </c>
      <c r="AR55" s="120" t="b">
        <f t="shared" si="22"/>
        <v>0</v>
      </c>
      <c r="AS55" s="120" t="str">
        <f t="shared" si="12"/>
        <v/>
      </c>
      <c r="AT55" s="120">
        <f t="shared" si="13"/>
        <v>0</v>
      </c>
      <c r="AU55" s="120">
        <f t="shared" si="30"/>
        <v>0</v>
      </c>
      <c r="AV55" s="120">
        <f t="shared" si="15"/>
        <v>0</v>
      </c>
      <c r="AW55" s="120">
        <f t="shared" si="16"/>
        <v>0</v>
      </c>
      <c r="AX55" s="192">
        <f t="shared" si="28"/>
        <v>0</v>
      </c>
      <c r="AY55" s="120">
        <f t="shared" si="29"/>
        <v>0</v>
      </c>
      <c r="AZ55" s="120">
        <f t="shared" si="17"/>
        <v>0</v>
      </c>
      <c r="BA55" s="120">
        <f t="shared" si="18"/>
        <v>0</v>
      </c>
      <c r="BB55" s="120">
        <f t="shared" si="19"/>
        <v>0</v>
      </c>
      <c r="BC55" s="192" t="str">
        <f t="shared" si="20"/>
        <v/>
      </c>
    </row>
    <row r="56" spans="2:55" ht="35.1" hidden="1" customHeight="1" thickBot="1" x14ac:dyDescent="0.25">
      <c r="B56" s="112">
        <v>51</v>
      </c>
      <c r="C56" s="215"/>
      <c r="D56" s="216"/>
      <c r="E56" s="217"/>
      <c r="F56" s="217"/>
      <c r="G56" s="218"/>
      <c r="H56" s="218"/>
      <c r="I56" s="135" t="str">
        <f t="shared" si="7"/>
        <v>Parts are not calculated until configuration is complete</v>
      </c>
      <c r="J56" s="135" t="str">
        <f t="shared" si="8"/>
        <v>Configuration started but not complete.
Complete all items in this row.</v>
      </c>
      <c r="K56" s="216"/>
      <c r="AI56" s="120" t="str">
        <f t="shared" si="23"/>
        <v/>
      </c>
      <c r="AJ56" s="192" t="str">
        <f t="shared" si="24"/>
        <v/>
      </c>
      <c r="AK56" s="192" t="str">
        <f t="shared" si="25"/>
        <v/>
      </c>
      <c r="AL56" s="192" t="str">
        <f t="shared" si="26"/>
        <v/>
      </c>
      <c r="AM56" s="192" t="str">
        <f t="shared" si="27"/>
        <v/>
      </c>
      <c r="AN56" s="120">
        <f t="shared" si="11"/>
        <v>0</v>
      </c>
      <c r="AR56" s="120" t="b">
        <f t="shared" si="22"/>
        <v>0</v>
      </c>
      <c r="AS56" s="120" t="str">
        <f t="shared" ref="AS56:AS61" si="31">IF(AR56,"No Parts Required",IF(BB56=0,"",IF(OR(BB56=2,BB56=4,BB56=5),VLOOKUP(E56,$AE$6:$AF$10,2,"FALSE"),IF(BB56=5,$AF$6,"Parts are not calculated until configuration is complete"))))</f>
        <v>Parts are not calculated until configuration is complete</v>
      </c>
      <c r="AT56" s="120">
        <f t="shared" ref="AT56:AT61" si="32">IF(AND(D56=$AE$6,G56=$AE$6,H56=$AE$6,AND(ISBLANK(C56),AND(ISBLANK(E56),AI56="no"),ISBLANK(F56))),0,1)</f>
        <v>1</v>
      </c>
      <c r="AU56" s="120">
        <f t="shared" ref="AU56:AU61" si="33">IF(OR(D56=$AE$6,G56=$AE$6,H56=$AE$6,ISBLANK(C56),AND(AI56="yes",ISBLANK(E56)),ISBLANK(F56)),0,2)</f>
        <v>0</v>
      </c>
      <c r="AV56" s="120">
        <f t="shared" ref="AV56:AV60" si="34">IF(AN56&gt;1,3,0)</f>
        <v>0</v>
      </c>
      <c r="AW56" s="120">
        <f t="shared" ref="AW56:AW60" si="35">IF(AND(AU56=2,AV56=3),4,0)</f>
        <v>0</v>
      </c>
      <c r="AX56" s="192">
        <f t="shared" si="28"/>
        <v>0</v>
      </c>
      <c r="AY56" s="120">
        <f t="shared" si="29"/>
        <v>0</v>
      </c>
      <c r="AZ56" s="120">
        <f t="shared" si="17"/>
        <v>0</v>
      </c>
      <c r="BA56" s="120">
        <f t="shared" ref="BA56:BA61" si="36">IF(OR(G56=$AO$7,G56=$AO$13),8,0)</f>
        <v>0</v>
      </c>
      <c r="BB56" s="120">
        <f t="shared" si="19"/>
        <v>1</v>
      </c>
      <c r="BC56" s="192" t="str">
        <f t="shared" si="20"/>
        <v>Configuration started but not complete.
Complete all items in this row.</v>
      </c>
    </row>
    <row r="57" spans="2:55" ht="35.1" hidden="1" customHeight="1" thickBot="1" x14ac:dyDescent="0.25">
      <c r="B57" s="112">
        <v>52</v>
      </c>
      <c r="C57" s="215"/>
      <c r="D57" s="216"/>
      <c r="E57" s="217"/>
      <c r="F57" s="217"/>
      <c r="G57" s="218"/>
      <c r="H57" s="218"/>
      <c r="I57" s="135" t="str">
        <f t="shared" si="7"/>
        <v>Parts are not calculated until configuration is complete</v>
      </c>
      <c r="J57" s="135" t="str">
        <f t="shared" si="8"/>
        <v>Configuration started but not complete.
Complete all items in this row.</v>
      </c>
      <c r="K57" s="216"/>
      <c r="AI57" s="120" t="str">
        <f t="shared" si="23"/>
        <v/>
      </c>
      <c r="AJ57" s="192" t="str">
        <f t="shared" si="24"/>
        <v/>
      </c>
      <c r="AK57" s="192" t="str">
        <f t="shared" si="25"/>
        <v/>
      </c>
      <c r="AL57" s="192" t="str">
        <f t="shared" si="26"/>
        <v/>
      </c>
      <c r="AM57" s="192" t="str">
        <f t="shared" si="27"/>
        <v/>
      </c>
      <c r="AN57" s="120">
        <f t="shared" si="11"/>
        <v>0</v>
      </c>
      <c r="AR57" s="120" t="b">
        <f t="shared" si="22"/>
        <v>0</v>
      </c>
      <c r="AS57" s="120" t="str">
        <f t="shared" si="31"/>
        <v>Parts are not calculated until configuration is complete</v>
      </c>
      <c r="AT57" s="120">
        <f t="shared" si="32"/>
        <v>1</v>
      </c>
      <c r="AU57" s="120">
        <f t="shared" si="33"/>
        <v>0</v>
      </c>
      <c r="AV57" s="120">
        <f t="shared" si="34"/>
        <v>0</v>
      </c>
      <c r="AW57" s="120">
        <f t="shared" si="35"/>
        <v>0</v>
      </c>
      <c r="AX57" s="192">
        <f t="shared" si="28"/>
        <v>0</v>
      </c>
      <c r="AY57" s="120">
        <f t="shared" si="29"/>
        <v>0</v>
      </c>
      <c r="AZ57" s="120">
        <f t="shared" si="17"/>
        <v>0</v>
      </c>
      <c r="BA57" s="120">
        <f t="shared" si="36"/>
        <v>0</v>
      </c>
      <c r="BB57" s="120">
        <f t="shared" si="19"/>
        <v>1</v>
      </c>
      <c r="BC57" s="192" t="str">
        <f t="shared" si="20"/>
        <v>Configuration started but not complete.
Complete all items in this row.</v>
      </c>
    </row>
    <row r="58" spans="2:55" ht="35.1" hidden="1" customHeight="1" thickBot="1" x14ac:dyDescent="0.25">
      <c r="B58" s="112">
        <v>53</v>
      </c>
      <c r="C58" s="215"/>
      <c r="D58" s="216"/>
      <c r="E58" s="217"/>
      <c r="F58" s="217"/>
      <c r="G58" s="218"/>
      <c r="H58" s="218"/>
      <c r="I58" s="135" t="str">
        <f t="shared" si="7"/>
        <v>Parts are not calculated until configuration is complete</v>
      </c>
      <c r="J58" s="135" t="str">
        <f t="shared" si="8"/>
        <v>Configuration started but not complete.
Complete all items in this row.</v>
      </c>
      <c r="K58" s="216"/>
      <c r="AI58" s="120" t="str">
        <f t="shared" si="23"/>
        <v/>
      </c>
      <c r="AJ58" s="192" t="str">
        <f t="shared" si="24"/>
        <v/>
      </c>
      <c r="AK58" s="192" t="str">
        <f t="shared" si="25"/>
        <v/>
      </c>
      <c r="AL58" s="192" t="str">
        <f t="shared" si="26"/>
        <v/>
      </c>
      <c r="AM58" s="192" t="str">
        <f t="shared" si="27"/>
        <v/>
      </c>
      <c r="AN58" s="120">
        <f t="shared" si="11"/>
        <v>0</v>
      </c>
      <c r="AR58" s="120" t="b">
        <f t="shared" si="22"/>
        <v>0</v>
      </c>
      <c r="AS58" s="120" t="str">
        <f t="shared" si="31"/>
        <v>Parts are not calculated until configuration is complete</v>
      </c>
      <c r="AT58" s="120">
        <f t="shared" si="32"/>
        <v>1</v>
      </c>
      <c r="AU58" s="120">
        <f t="shared" si="33"/>
        <v>0</v>
      </c>
      <c r="AV58" s="120">
        <f t="shared" si="34"/>
        <v>0</v>
      </c>
      <c r="AW58" s="120">
        <f t="shared" si="35"/>
        <v>0</v>
      </c>
      <c r="AX58" s="192">
        <f t="shared" si="28"/>
        <v>0</v>
      </c>
      <c r="AY58" s="120">
        <f t="shared" si="29"/>
        <v>0</v>
      </c>
      <c r="AZ58" s="120">
        <f t="shared" si="17"/>
        <v>0</v>
      </c>
      <c r="BA58" s="120">
        <f t="shared" si="36"/>
        <v>0</v>
      </c>
      <c r="BB58" s="120">
        <f t="shared" si="19"/>
        <v>1</v>
      </c>
      <c r="BC58" s="192" t="str">
        <f t="shared" si="20"/>
        <v>Configuration started but not complete.
Complete all items in this row.</v>
      </c>
    </row>
    <row r="59" spans="2:55" ht="35.1" hidden="1" customHeight="1" thickBot="1" x14ac:dyDescent="0.25">
      <c r="B59" s="112">
        <v>54</v>
      </c>
      <c r="C59" s="219"/>
      <c r="D59" s="216"/>
      <c r="E59" s="217"/>
      <c r="F59" s="220"/>
      <c r="G59" s="218"/>
      <c r="H59" s="218"/>
      <c r="I59" s="135" t="str">
        <f t="shared" si="7"/>
        <v>Parts are not calculated until configuration is complete</v>
      </c>
      <c r="J59" s="135" t="str">
        <f t="shared" si="8"/>
        <v>Configuration started but not complete.
Complete all items in this row.</v>
      </c>
      <c r="K59" s="216"/>
      <c r="AI59" s="120" t="str">
        <f t="shared" si="23"/>
        <v/>
      </c>
      <c r="AJ59" s="192" t="str">
        <f t="shared" si="24"/>
        <v/>
      </c>
      <c r="AK59" s="192" t="str">
        <f t="shared" si="25"/>
        <v/>
      </c>
      <c r="AL59" s="192" t="str">
        <f t="shared" si="26"/>
        <v/>
      </c>
      <c r="AM59" s="192" t="str">
        <f t="shared" si="27"/>
        <v/>
      </c>
      <c r="AN59" s="120">
        <f t="shared" si="11"/>
        <v>0</v>
      </c>
      <c r="AR59" s="120" t="b">
        <f t="shared" si="22"/>
        <v>0</v>
      </c>
      <c r="AS59" s="120" t="str">
        <f t="shared" si="31"/>
        <v>Parts are not calculated until configuration is complete</v>
      </c>
      <c r="AT59" s="120">
        <f t="shared" si="32"/>
        <v>1</v>
      </c>
      <c r="AU59" s="120">
        <f t="shared" si="33"/>
        <v>0</v>
      </c>
      <c r="AV59" s="120">
        <f t="shared" si="34"/>
        <v>0</v>
      </c>
      <c r="AW59" s="120">
        <f t="shared" si="35"/>
        <v>0</v>
      </c>
      <c r="AX59" s="192">
        <f t="shared" si="28"/>
        <v>0</v>
      </c>
      <c r="AY59" s="120">
        <f t="shared" si="29"/>
        <v>0</v>
      </c>
      <c r="AZ59" s="120">
        <f t="shared" si="17"/>
        <v>0</v>
      </c>
      <c r="BA59" s="120">
        <f t="shared" si="36"/>
        <v>0</v>
      </c>
      <c r="BB59" s="120">
        <f t="shared" si="19"/>
        <v>1</v>
      </c>
      <c r="BC59" s="192" t="str">
        <f t="shared" si="20"/>
        <v>Configuration started but not complete.
Complete all items in this row.</v>
      </c>
    </row>
    <row r="60" spans="2:55" ht="35.1" hidden="1" customHeight="1" thickBot="1" x14ac:dyDescent="0.25">
      <c r="B60" s="112">
        <v>55</v>
      </c>
      <c r="C60" s="219"/>
      <c r="D60" s="216"/>
      <c r="E60" s="217"/>
      <c r="F60" s="220"/>
      <c r="G60" s="218"/>
      <c r="H60" s="218"/>
      <c r="I60" s="135" t="str">
        <f t="shared" si="7"/>
        <v>Parts are not calculated until configuration is complete</v>
      </c>
      <c r="J60" s="135" t="str">
        <f t="shared" si="8"/>
        <v>Configuration started but not complete.
Complete all items in this row.</v>
      </c>
      <c r="K60" s="216"/>
      <c r="AI60" s="120" t="str">
        <f t="shared" si="23"/>
        <v/>
      </c>
      <c r="AJ60" s="192" t="str">
        <f t="shared" si="24"/>
        <v/>
      </c>
      <c r="AK60" s="192" t="str">
        <f t="shared" si="25"/>
        <v/>
      </c>
      <c r="AL60" s="192" t="str">
        <f t="shared" si="26"/>
        <v/>
      </c>
      <c r="AM60" s="192" t="str">
        <f t="shared" si="27"/>
        <v/>
      </c>
      <c r="AN60" s="120">
        <f t="shared" si="11"/>
        <v>0</v>
      </c>
      <c r="AR60" s="120" t="b">
        <f t="shared" si="22"/>
        <v>0</v>
      </c>
      <c r="AS60" s="120" t="str">
        <f t="shared" si="31"/>
        <v>Parts are not calculated until configuration is complete</v>
      </c>
      <c r="AT60" s="120">
        <f t="shared" si="32"/>
        <v>1</v>
      </c>
      <c r="AU60" s="120">
        <f t="shared" si="33"/>
        <v>0</v>
      </c>
      <c r="AV60" s="120">
        <f t="shared" si="34"/>
        <v>0</v>
      </c>
      <c r="AW60" s="120">
        <f t="shared" si="35"/>
        <v>0</v>
      </c>
      <c r="AX60" s="192">
        <f t="shared" si="28"/>
        <v>0</v>
      </c>
      <c r="AY60" s="120">
        <f t="shared" si="29"/>
        <v>0</v>
      </c>
      <c r="AZ60" s="120">
        <f t="shared" si="17"/>
        <v>0</v>
      </c>
      <c r="BA60" s="120">
        <f t="shared" si="36"/>
        <v>0</v>
      </c>
      <c r="BB60" s="120">
        <f t="shared" si="19"/>
        <v>1</v>
      </c>
      <c r="BC60" s="192" t="str">
        <f t="shared" si="20"/>
        <v>Configuration started but not complete.
Complete all items in this row.</v>
      </c>
    </row>
    <row r="61" spans="2:55" ht="35.1" hidden="1" customHeight="1" thickBot="1" x14ac:dyDescent="0.25">
      <c r="B61" s="112">
        <v>56</v>
      </c>
      <c r="C61" s="219"/>
      <c r="D61" s="216"/>
      <c r="E61" s="217"/>
      <c r="F61" s="220"/>
      <c r="G61" s="218"/>
      <c r="H61" s="218"/>
      <c r="I61" s="135" t="str">
        <f t="shared" si="7"/>
        <v>Parts are not calculated until configuration is complete</v>
      </c>
      <c r="J61" s="135" t="str">
        <f t="shared" si="8"/>
        <v>Configuration started but not complete.
Complete all items in this row.</v>
      </c>
      <c r="K61" s="216"/>
      <c r="AI61" s="120" t="str">
        <f t="shared" si="23"/>
        <v/>
      </c>
      <c r="AJ61" s="192" t="str">
        <f t="shared" si="24"/>
        <v/>
      </c>
      <c r="AK61" s="192" t="str">
        <f t="shared" si="25"/>
        <v/>
      </c>
      <c r="AL61" s="192" t="str">
        <f t="shared" si="26"/>
        <v/>
      </c>
      <c r="AM61" s="192" t="str">
        <f t="shared" si="27"/>
        <v/>
      </c>
      <c r="AN61" s="120">
        <f t="shared" ref="AN61" si="37">COUNTIF($F$6:$F$61,F61)</f>
        <v>0</v>
      </c>
      <c r="AR61" s="120" t="b">
        <f t="shared" si="22"/>
        <v>0</v>
      </c>
      <c r="AS61" s="120" t="str">
        <f t="shared" si="31"/>
        <v>Parts are not calculated until configuration is complete</v>
      </c>
      <c r="AT61" s="120">
        <f t="shared" si="32"/>
        <v>1</v>
      </c>
      <c r="AU61" s="120">
        <f t="shared" si="33"/>
        <v>0</v>
      </c>
      <c r="AV61" s="120">
        <f t="shared" ref="AV61" si="38">IF(AN61&gt;1,3,0)</f>
        <v>0</v>
      </c>
      <c r="AW61" s="120">
        <f t="shared" ref="AW61" si="39">IF(AND(AU61=2,AV61=3),4,0)</f>
        <v>0</v>
      </c>
      <c r="AX61" s="192">
        <f t="shared" si="28"/>
        <v>0</v>
      </c>
      <c r="AY61" s="120">
        <f t="shared" si="29"/>
        <v>0</v>
      </c>
      <c r="AZ61" s="120">
        <f t="shared" si="17"/>
        <v>0</v>
      </c>
      <c r="BA61" s="120">
        <f t="shared" si="36"/>
        <v>0</v>
      </c>
      <c r="BB61" s="120">
        <f t="shared" si="19"/>
        <v>1</v>
      </c>
      <c r="BC61" s="192" t="str">
        <f t="shared" si="20"/>
        <v>Configuration started but not complete.
Complete all items in this row.</v>
      </c>
    </row>
    <row r="62" spans="2:55" ht="35.1" customHeight="1" x14ac:dyDescent="0.2">
      <c r="B62" s="131"/>
      <c r="I62" s="297"/>
      <c r="J62" s="297"/>
      <c r="Z62" s="296"/>
      <c r="AA62" s="296"/>
      <c r="AB62" s="222"/>
      <c r="AC62" s="170"/>
      <c r="AD62" s="170"/>
    </row>
    <row r="63" spans="2:55" ht="35.1" customHeight="1" x14ac:dyDescent="0.2">
      <c r="B63" s="131"/>
      <c r="Z63" s="161"/>
    </row>
    <row r="64" spans="2:55" ht="35.1" customHeight="1" x14ac:dyDescent="0.2">
      <c r="B64" s="131"/>
      <c r="I64" s="160"/>
      <c r="Z64" s="162"/>
    </row>
    <row r="65" spans="2:26" ht="35.1" customHeight="1" x14ac:dyDescent="0.2">
      <c r="B65" s="131"/>
      <c r="I65" s="160"/>
      <c r="Z65" s="161"/>
    </row>
    <row r="66" spans="2:26" ht="35.1" customHeight="1" x14ac:dyDescent="0.2">
      <c r="B66" s="131"/>
      <c r="Z66" s="166"/>
    </row>
    <row r="67" spans="2:26" ht="35.1" customHeight="1" x14ac:dyDescent="0.2">
      <c r="B67" s="131"/>
      <c r="Z67" s="166"/>
    </row>
    <row r="68" spans="2:26" ht="35.1" customHeight="1" x14ac:dyDescent="0.2">
      <c r="B68" s="131"/>
      <c r="Z68" s="163"/>
    </row>
    <row r="69" spans="2:26" ht="20.100000000000001" customHeight="1" x14ac:dyDescent="0.2">
      <c r="B69" s="165"/>
      <c r="E69" s="164"/>
      <c r="Z69" s="161"/>
    </row>
    <row r="70" spans="2:26" ht="20.100000000000001" customHeight="1" x14ac:dyDescent="0.2">
      <c r="B70" s="165"/>
      <c r="E70" s="164"/>
      <c r="Z70" s="161"/>
    </row>
    <row r="71" spans="2:26" ht="20.100000000000001" customHeight="1" x14ac:dyDescent="0.2">
      <c r="B71" s="165"/>
      <c r="E71" s="164"/>
      <c r="Z71" s="161"/>
    </row>
    <row r="72" spans="2:26" ht="20.100000000000001" customHeight="1" x14ac:dyDescent="0.2">
      <c r="B72" s="165"/>
      <c r="E72" s="164"/>
    </row>
    <row r="73" spans="2:26" ht="20.100000000000001" customHeight="1" x14ac:dyDescent="0.2">
      <c r="B73" s="165"/>
      <c r="E73" s="164"/>
    </row>
    <row r="74" spans="2:26" ht="20.100000000000001" customHeight="1" x14ac:dyDescent="0.2">
      <c r="B74" s="165"/>
      <c r="E74" s="164"/>
    </row>
    <row r="75" spans="2:26" ht="20.100000000000001" customHeight="1" x14ac:dyDescent="0.2">
      <c r="B75" s="165"/>
      <c r="E75" s="164"/>
    </row>
    <row r="76" spans="2:26" ht="20.100000000000001" customHeight="1" x14ac:dyDescent="0.2">
      <c r="B76" s="132"/>
      <c r="E76" s="164"/>
    </row>
    <row r="77" spans="2:26" ht="20.100000000000001" customHeight="1" x14ac:dyDescent="0.2">
      <c r="E77" s="164"/>
    </row>
    <row r="78" spans="2:26" ht="20.100000000000001" customHeight="1" x14ac:dyDescent="0.2">
      <c r="E78" s="164"/>
    </row>
    <row r="79" spans="2:26" ht="20.100000000000001" customHeight="1" x14ac:dyDescent="0.2">
      <c r="E79" s="164"/>
    </row>
    <row r="80" spans="2:26" ht="20.100000000000001" customHeight="1" x14ac:dyDescent="0.2">
      <c r="E80" s="164"/>
    </row>
    <row r="81" spans="3:5" ht="20.100000000000001" customHeight="1" x14ac:dyDescent="0.2">
      <c r="E81" s="164"/>
    </row>
    <row r="82" spans="3:5" ht="20.100000000000001" customHeight="1" x14ac:dyDescent="0.2">
      <c r="E82" s="164"/>
    </row>
    <row r="83" spans="3:5" ht="20.100000000000001" customHeight="1" x14ac:dyDescent="0.2">
      <c r="C83" s="161"/>
      <c r="E83" s="164"/>
    </row>
    <row r="84" spans="3:5" ht="35.1" customHeight="1" x14ac:dyDescent="0.2"/>
  </sheetData>
  <sheetProtection password="CCB6" sheet="1" objects="1" scenarios="1" selectLockedCells="1"/>
  <mergeCells count="5">
    <mergeCell ref="AI4:AM4"/>
    <mergeCell ref="B2:G3"/>
    <mergeCell ref="Z62:AA62"/>
    <mergeCell ref="I62:J62"/>
    <mergeCell ref="Z4:AA4"/>
  </mergeCells>
  <conditionalFormatting sqref="E6">
    <cfRule type="expression" dxfId="58" priority="23" stopIfTrue="1">
      <formula>OR($AI6="no",$AI6="")</formula>
    </cfRule>
  </conditionalFormatting>
  <conditionalFormatting sqref="E7:E61">
    <cfRule type="expression" dxfId="57" priority="21" stopIfTrue="1">
      <formula>OR($AI7="no")</formula>
    </cfRule>
  </conditionalFormatting>
  <conditionalFormatting sqref="E7:E61">
    <cfRule type="expression" dxfId="56" priority="20" stopIfTrue="1">
      <formula>OR($AI7="no")</formula>
    </cfRule>
  </conditionalFormatting>
  <conditionalFormatting sqref="E7:E61">
    <cfRule type="expression" dxfId="55" priority="19" stopIfTrue="1">
      <formula>OR($AI7="no",$AI7="")</formula>
    </cfRule>
  </conditionalFormatting>
  <conditionalFormatting sqref="J6">
    <cfRule type="expression" dxfId="54" priority="16" stopIfTrue="1">
      <formula>OR(BB6=6,BB6=7,BB6=8)</formula>
    </cfRule>
    <cfRule type="expression" dxfId="53" priority="17" stopIfTrue="1">
      <formula>OR(BB6=3,BB6=4,BB6=5,AH6)</formula>
    </cfRule>
    <cfRule type="expression" dxfId="52" priority="18" stopIfTrue="1">
      <formula>OR(BB6=2)</formula>
    </cfRule>
  </conditionalFormatting>
  <conditionalFormatting sqref="H6">
    <cfRule type="expression" dxfId="51" priority="15" stopIfTrue="1">
      <formula>OR(AZ6=7)</formula>
    </cfRule>
  </conditionalFormatting>
  <conditionalFormatting sqref="G6">
    <cfRule type="expression" dxfId="50" priority="14" stopIfTrue="1">
      <formula>OR(BB6=8)</formula>
    </cfRule>
  </conditionalFormatting>
  <conditionalFormatting sqref="F6">
    <cfRule type="expression" dxfId="49" priority="13" stopIfTrue="1">
      <formula>OR(AN6&gt;1)</formula>
    </cfRule>
  </conditionalFormatting>
  <conditionalFormatting sqref="E7:E61">
    <cfRule type="expression" dxfId="48" priority="12" stopIfTrue="1">
      <formula>OR($AI7="no",$AI7="")</formula>
    </cfRule>
  </conditionalFormatting>
  <conditionalFormatting sqref="J7:J61">
    <cfRule type="expression" dxfId="47" priority="9" stopIfTrue="1">
      <formula>OR(BB7=7,BB7=8)</formula>
    </cfRule>
    <cfRule type="expression" dxfId="46" priority="10" stopIfTrue="1">
      <formula>OR(BB7=3,BB7=4,BB7=5,AH7)</formula>
    </cfRule>
    <cfRule type="expression" dxfId="45" priority="11" stopIfTrue="1">
      <formula>OR(BB7=2)</formula>
    </cfRule>
  </conditionalFormatting>
  <conditionalFormatting sqref="H7:H61">
    <cfRule type="expression" dxfId="44" priority="8" stopIfTrue="1">
      <formula>OR(AZ7=6)</formula>
    </cfRule>
  </conditionalFormatting>
  <conditionalFormatting sqref="F7:F61">
    <cfRule type="expression" dxfId="43" priority="6" stopIfTrue="1">
      <formula>OR(AN7&gt;1)</formula>
    </cfRule>
  </conditionalFormatting>
  <conditionalFormatting sqref="G7:G61">
    <cfRule type="expression" dxfId="42" priority="5" stopIfTrue="1">
      <formula>OR(BB7=8)</formula>
    </cfRule>
  </conditionalFormatting>
  <conditionalFormatting sqref="H7:H61">
    <cfRule type="expression" dxfId="41" priority="4" stopIfTrue="1">
      <formula>OR(AZ7=7)</formula>
    </cfRule>
  </conditionalFormatting>
  <conditionalFormatting sqref="C6:C55">
    <cfRule type="expression" dxfId="40" priority="24">
      <formula>AND($AB6&gt;1)</formula>
    </cfRule>
  </conditionalFormatting>
  <dataValidations count="5">
    <dataValidation type="list" allowBlank="1" showInputMessage="1" showErrorMessage="1" sqref="E6:E61">
      <formula1>$AK6:$AM6</formula1>
    </dataValidation>
    <dataValidation type="list" allowBlank="1" showInputMessage="1" showErrorMessage="1" sqref="AE15">
      <formula1>$Z$7:$Z$21</formula1>
    </dataValidation>
    <dataValidation type="list" allowBlank="1" showInputMessage="1" showErrorMessage="1" sqref="D6:D61">
      <formula1>$Z$6:$Z$21</formula1>
    </dataValidation>
    <dataValidation type="list" allowBlank="1" showInputMessage="1" showErrorMessage="1" sqref="G6:G61">
      <formula1>$AO$6:$AO$13</formula1>
    </dataValidation>
    <dataValidation type="list" allowBlank="1" showInputMessage="1" showErrorMessage="1" sqref="H6:H61">
      <formula1>$AP$6:$AP$9</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R75"/>
  <sheetViews>
    <sheetView zoomScaleNormal="100" workbookViewId="0">
      <pane xSplit="2" ySplit="5" topLeftCell="C6" activePane="bottomRight" state="frozen"/>
      <selection pane="topRight" activeCell="C1" sqref="C1"/>
      <selection pane="bottomLeft" activeCell="A6" sqref="A6"/>
      <selection pane="bottomRight" activeCell="C6" sqref="C6"/>
    </sheetView>
  </sheetViews>
  <sheetFormatPr defaultRowHeight="12.75" x14ac:dyDescent="0.2"/>
  <cols>
    <col min="1" max="2" width="9.140625" style="73"/>
    <col min="3" max="3" width="25.7109375" style="73" customWidth="1"/>
    <col min="4" max="4" width="35.7109375" style="73" customWidth="1"/>
    <col min="5" max="5" width="24.7109375" style="73" customWidth="1"/>
    <col min="6" max="6" width="26.85546875" style="73" customWidth="1"/>
    <col min="7" max="7" width="35.7109375" style="73" customWidth="1"/>
    <col min="8" max="8" width="36.7109375" style="73" customWidth="1"/>
    <col min="9" max="9" width="71.42578125" style="73" customWidth="1"/>
    <col min="10" max="10" width="60.7109375" style="73" customWidth="1"/>
    <col min="11" max="25" width="9.140625" style="73"/>
    <col min="26" max="26" width="9.140625" style="73" customWidth="1"/>
    <col min="27" max="27" width="34.28515625" style="73" hidden="1" customWidth="1"/>
    <col min="28" max="28" width="18.28515625" style="73" hidden="1" customWidth="1"/>
    <col min="29" max="29" width="34.28515625" style="73" hidden="1" customWidth="1"/>
    <col min="30" max="30" width="18.85546875" style="73" hidden="1" customWidth="1"/>
    <col min="31" max="31" width="12" style="73" hidden="1" customWidth="1"/>
    <col min="32" max="32" width="9.140625" style="73" hidden="1" customWidth="1"/>
    <col min="33" max="33" width="12.7109375" style="73" hidden="1" customWidth="1"/>
    <col min="34" max="34" width="12" style="73" hidden="1" customWidth="1"/>
    <col min="35" max="35" width="12.28515625" style="73" hidden="1" customWidth="1"/>
    <col min="36" max="38" width="13.28515625" style="73" hidden="1" customWidth="1"/>
    <col min="39" max="39" width="17.7109375" style="73" hidden="1" customWidth="1"/>
    <col min="40" max="41" width="18.42578125" style="73" hidden="1" customWidth="1"/>
    <col min="42" max="42" width="20.42578125" style="73" hidden="1" customWidth="1"/>
    <col min="43" max="43" width="20.5703125" style="73" hidden="1" customWidth="1"/>
    <col min="44" max="44" width="23" style="73" hidden="1" customWidth="1"/>
    <col min="45" max="45" width="10.85546875" style="73" hidden="1" customWidth="1"/>
    <col min="46" max="46" width="15.85546875" style="73" hidden="1" customWidth="1"/>
    <col min="47" max="47" width="18.140625" style="73" hidden="1" customWidth="1"/>
    <col min="48" max="48" width="21.85546875" style="73" hidden="1" customWidth="1"/>
    <col min="49" max="49" width="14.7109375" style="73" hidden="1" customWidth="1"/>
    <col min="50" max="50" width="17.42578125" style="73" hidden="1" customWidth="1"/>
    <col min="51" max="51" width="19.140625" style="73" hidden="1" customWidth="1"/>
    <col min="52" max="52" width="16.42578125" style="73" hidden="1" customWidth="1"/>
    <col min="53" max="53" width="8.28515625" style="73" hidden="1" customWidth="1"/>
    <col min="54" max="54" width="112" style="73" hidden="1" customWidth="1"/>
    <col min="55" max="55" width="22.42578125" style="73" hidden="1" customWidth="1"/>
    <col min="56" max="56" width="72.5703125" style="73" hidden="1" customWidth="1"/>
    <col min="57" max="57" width="48.85546875" style="73" hidden="1" customWidth="1"/>
    <col min="58" max="58" width="3.7109375" style="73" hidden="1" customWidth="1"/>
    <col min="59" max="59" width="59.7109375" style="73" hidden="1" customWidth="1"/>
    <col min="60" max="60" width="19.42578125" style="73" hidden="1" customWidth="1"/>
    <col min="61" max="68" width="9.140625" style="73" hidden="1" customWidth="1"/>
    <col min="69" max="72" width="9.140625" style="73" customWidth="1"/>
    <col min="73" max="16384" width="9.140625" style="73"/>
  </cols>
  <sheetData>
    <row r="1" spans="1:62" ht="35.1" customHeight="1" x14ac:dyDescent="0.2">
      <c r="A1" s="73" t="str">
        <f>'Contact Information'!A1:B1</f>
        <v>Rev A.02.09.002</v>
      </c>
    </row>
    <row r="2" spans="1:62" ht="80.099999999999994" customHeight="1" x14ac:dyDescent="0.2">
      <c r="B2" s="295" t="s">
        <v>339</v>
      </c>
      <c r="C2" s="295"/>
      <c r="D2" s="295"/>
      <c r="E2" s="295"/>
      <c r="F2" s="295"/>
      <c r="G2" s="295"/>
    </row>
    <row r="3" spans="1:62" ht="80.099999999999994" customHeight="1" x14ac:dyDescent="0.2">
      <c r="B3" s="295"/>
      <c r="C3" s="295"/>
      <c r="D3" s="295"/>
      <c r="E3" s="295"/>
      <c r="F3" s="295"/>
      <c r="G3" s="295"/>
    </row>
    <row r="4" spans="1:62" ht="35.1" customHeight="1" thickBot="1" x14ac:dyDescent="0.25">
      <c r="B4" s="300"/>
      <c r="C4" s="300"/>
      <c r="D4" s="300"/>
      <c r="E4" s="300"/>
      <c r="F4" s="300"/>
      <c r="G4" s="300"/>
      <c r="AO4" s="301" t="s">
        <v>189</v>
      </c>
      <c r="AP4" s="302"/>
      <c r="AQ4" s="302"/>
      <c r="AR4" s="302"/>
      <c r="AS4" s="303"/>
      <c r="AT4" s="301"/>
      <c r="AU4" s="302"/>
      <c r="AV4" s="302"/>
      <c r="AW4" s="302"/>
      <c r="AX4" s="302"/>
      <c r="AY4" s="302"/>
      <c r="AZ4" s="302"/>
      <c r="BA4" s="303"/>
    </row>
    <row r="5" spans="1:62" ht="35.1" customHeight="1" thickBot="1" x14ac:dyDescent="0.25">
      <c r="B5" s="111" t="s">
        <v>0</v>
      </c>
      <c r="C5" s="128" t="s">
        <v>41</v>
      </c>
      <c r="D5" s="128" t="s">
        <v>91</v>
      </c>
      <c r="E5" s="128" t="s">
        <v>122</v>
      </c>
      <c r="F5" s="129" t="s">
        <v>164</v>
      </c>
      <c r="G5" s="129" t="s">
        <v>226</v>
      </c>
      <c r="H5" s="128" t="s">
        <v>56</v>
      </c>
      <c r="I5" s="128" t="s">
        <v>147</v>
      </c>
      <c r="J5" s="128" t="s">
        <v>125</v>
      </c>
      <c r="AA5" s="68" t="s">
        <v>91</v>
      </c>
      <c r="AB5" s="68" t="s">
        <v>166</v>
      </c>
      <c r="AC5" s="68" t="s">
        <v>227</v>
      </c>
      <c r="AD5" s="68" t="s">
        <v>210</v>
      </c>
      <c r="AE5" s="68" t="s">
        <v>165</v>
      </c>
      <c r="AF5" s="68"/>
      <c r="AG5" s="70" t="s">
        <v>180</v>
      </c>
      <c r="AH5" s="70" t="s">
        <v>182</v>
      </c>
      <c r="AI5" s="70" t="s">
        <v>181</v>
      </c>
      <c r="AJ5" s="70" t="s">
        <v>177</v>
      </c>
      <c r="AK5" s="70" t="s">
        <v>178</v>
      </c>
      <c r="AL5" s="70" t="s">
        <v>179</v>
      </c>
      <c r="AM5" s="68" t="s">
        <v>168</v>
      </c>
      <c r="AN5" s="68" t="s">
        <v>169</v>
      </c>
      <c r="AO5" s="121" t="s">
        <v>186</v>
      </c>
      <c r="AP5" s="122" t="s">
        <v>229</v>
      </c>
      <c r="AQ5" s="122" t="s">
        <v>228</v>
      </c>
      <c r="AR5" s="122" t="s">
        <v>187</v>
      </c>
      <c r="AS5" s="123" t="s">
        <v>188</v>
      </c>
      <c r="AT5" s="124" t="s">
        <v>154</v>
      </c>
      <c r="AU5" s="125" t="s">
        <v>167</v>
      </c>
      <c r="AV5" s="125" t="s">
        <v>240</v>
      </c>
      <c r="AW5" s="125" t="s">
        <v>241</v>
      </c>
      <c r="AX5" s="125" t="s">
        <v>242</v>
      </c>
      <c r="AY5" s="125" t="s">
        <v>243</v>
      </c>
      <c r="AZ5" s="125" t="s">
        <v>244</v>
      </c>
      <c r="BA5" s="123" t="s">
        <v>153</v>
      </c>
      <c r="BB5" s="70" t="s">
        <v>147</v>
      </c>
      <c r="BC5" s="68"/>
      <c r="BD5" s="68" t="s">
        <v>170</v>
      </c>
      <c r="BE5" s="68" t="s">
        <v>185</v>
      </c>
      <c r="BF5" s="68"/>
      <c r="BG5" s="68" t="s">
        <v>172</v>
      </c>
      <c r="BH5" s="68" t="s">
        <v>65</v>
      </c>
    </row>
    <row r="6" spans="1:62" ht="35.1" customHeight="1" thickBot="1" x14ac:dyDescent="0.25">
      <c r="B6" s="130">
        <v>1</v>
      </c>
      <c r="C6" s="146"/>
      <c r="D6" s="137" t="s">
        <v>45</v>
      </c>
      <c r="E6" s="146"/>
      <c r="F6" s="137" t="s">
        <v>45</v>
      </c>
      <c r="G6" s="137"/>
      <c r="H6" s="136" t="str">
        <f>BE6</f>
        <v/>
      </c>
      <c r="I6" s="136" t="str">
        <f>BB6</f>
        <v/>
      </c>
      <c r="J6" s="137"/>
      <c r="AA6" s="113" t="s">
        <v>45</v>
      </c>
      <c r="AB6" s="126" t="str">
        <f>IF(OR(D6=$AA$7,D6=$AA$8,D6=$AA$9,D6=$AA$11),"Yes","no")</f>
        <v>no</v>
      </c>
      <c r="AC6" s="126">
        <f>COUNTIF($C$6:$C$61,C6)</f>
        <v>0</v>
      </c>
      <c r="AD6" s="113"/>
      <c r="AE6" s="116" t="s">
        <v>45</v>
      </c>
      <c r="AG6" s="127" t="str">
        <f t="shared" ref="AG6:AG61" si="0">IF(OR(D6&lt;&gt;$AA$10),$AA$6,"")</f>
        <v>Select One</v>
      </c>
      <c r="AH6" s="127" t="str">
        <f t="shared" ref="AH6" si="1">IF(OR(D6&lt;&gt;$AA$10),$AE$7,"")</f>
        <v>Yes</v>
      </c>
      <c r="AI6" s="127" t="str">
        <f t="shared" ref="AI6" si="2">+IF(OR(D6&lt;&gt;$AA$10),$AE$8,"")</f>
        <v>No</v>
      </c>
      <c r="AJ6" s="120" t="str">
        <f>IF(F6="Yes",$AE$6,"")</f>
        <v/>
      </c>
      <c r="AK6" s="120" t="str">
        <f>IF(F6="Yes",$AE$7,"")</f>
        <v/>
      </c>
      <c r="AL6" s="120" t="str">
        <f>IF(F6="Yes",$AE$8,"")</f>
        <v/>
      </c>
      <c r="AM6" s="120" t="b">
        <f>AND(F6="Yes",G6="Yes",D6&lt;&gt;$AA$6,D6&lt;&gt;$AA$10)</f>
        <v>0</v>
      </c>
      <c r="AN6" s="120">
        <f>COUNTIF($AM$6:$AM$61,TRUE)</f>
        <v>0</v>
      </c>
      <c r="AO6" s="127" t="b">
        <f>AND(NOT(ISBLANK(C6)),NOT(ISBLANK(E6)),NOT(D6=$AA$6))</f>
        <v>0</v>
      </c>
      <c r="AP6" s="127" t="b">
        <f>OR(AC6&lt;2)</f>
        <v>1</v>
      </c>
      <c r="AQ6" s="127" t="b">
        <f>AND(AB6="no")</f>
        <v>1</v>
      </c>
      <c r="AR6" s="127" t="b">
        <f>AND(AB6="yes",NOT(OR(ISBLANK(F6),F6=$AE$6)))</f>
        <v>0</v>
      </c>
      <c r="AS6" s="127" t="b">
        <f>OR(F6="no",AND(F6="yes",NOT(OR(ISBLANK(G6),G6=$AE$6))))</f>
        <v>0</v>
      </c>
      <c r="AT6" s="120">
        <f>IF(AND(ISBLANK(C6),ISBLANK(E6),ISBLANK(G6),D6="select one",F6="select one"),0,1)</f>
        <v>0</v>
      </c>
      <c r="AU6" s="120">
        <f>IF(OR(AND(AO6,AP6,AQ6),AND(AO6,AP6,AR6,AS6)),2,0)</f>
        <v>0</v>
      </c>
      <c r="AV6" s="120">
        <f>IF(AC6&gt;1,3,0)</f>
        <v>0</v>
      </c>
      <c r="AW6" s="127">
        <f>IF(AND(AM6=TRUE,AN6&gt;11,AU6=2),4,0)</f>
        <v>0</v>
      </c>
      <c r="AX6" s="127">
        <f>IF(AND(F6="yes",G6="no",AU6=2),5,0)</f>
        <v>0</v>
      </c>
      <c r="AY6" s="127">
        <f>IF(AND(AM6=TRUE,AN6&lt;12,AU6=2),6,0)</f>
        <v>0</v>
      </c>
      <c r="AZ6" s="127">
        <f>IF(AND(AU6=2,D6=$AA$10),7,0)</f>
        <v>0</v>
      </c>
      <c r="BA6" s="120">
        <f>MAX(AT6:AZ6)</f>
        <v>0</v>
      </c>
      <c r="BB6" s="127" t="str">
        <f>IF(BA6=0,"",CHOOSE(BA6,$BD$6,$BD$7,$BD$8,$BD$9,$BD$10,$BD$11,$BD$12))</f>
        <v/>
      </c>
      <c r="BC6" s="73" t="s">
        <v>99</v>
      </c>
      <c r="BD6" s="156" t="s">
        <v>246</v>
      </c>
      <c r="BE6" s="127" t="str">
        <f>IF(BA6=0,"",CHOOSE(BA6,$BG$6,$BG$7,$BG$8,$BG$9,$BG$10,$BG$11,$BG$12))</f>
        <v/>
      </c>
      <c r="BF6" s="117">
        <v>1</v>
      </c>
      <c r="BG6" s="155" t="s">
        <v>206</v>
      </c>
    </row>
    <row r="7" spans="1:62" ht="35.1" customHeight="1" thickBot="1" x14ac:dyDescent="0.25">
      <c r="B7" s="130">
        <v>2</v>
      </c>
      <c r="C7" s="146"/>
      <c r="D7" s="137" t="s">
        <v>45</v>
      </c>
      <c r="E7" s="146"/>
      <c r="F7" s="137" t="s">
        <v>45</v>
      </c>
      <c r="G7" s="137"/>
      <c r="H7" s="136" t="str">
        <f t="shared" ref="H7:H61" si="3">BE7</f>
        <v/>
      </c>
      <c r="I7" s="136" t="str">
        <f t="shared" ref="I7:I61" si="4">BB7</f>
        <v/>
      </c>
      <c r="J7" s="137"/>
      <c r="AA7" s="113" t="s">
        <v>126</v>
      </c>
      <c r="AB7" s="126" t="str">
        <f t="shared" ref="AB7:AB61" si="5">IF(OR(D7=$AA$7,D7=$AA$8,D7=$AA$9),"Yes","no")</f>
        <v>no</v>
      </c>
      <c r="AC7" s="126">
        <f t="shared" ref="AC7:AC61" si="6">COUNTIF($C$6:$C$61,C7)</f>
        <v>0</v>
      </c>
      <c r="AD7" s="113">
        <f>COUNTIF($D$6:$D$61,AA7)</f>
        <v>0</v>
      </c>
      <c r="AE7" s="116" t="s">
        <v>43</v>
      </c>
      <c r="AG7" s="127" t="str">
        <f t="shared" si="0"/>
        <v>Select One</v>
      </c>
      <c r="AH7" s="127" t="str">
        <f t="shared" ref="AH7:AH61" si="7">IF(OR(D7&lt;&gt;$AA$10),$AE$7,"")</f>
        <v>Yes</v>
      </c>
      <c r="AI7" s="127" t="str">
        <f t="shared" ref="AI7:AI61" si="8">+IF(OR(D7&lt;&gt;$AA$10),$AE$8,"")</f>
        <v>No</v>
      </c>
      <c r="AJ7" s="120" t="str">
        <f t="shared" ref="AJ7:AJ61" si="9">IF(F7="Yes",$AE$6,"")</f>
        <v/>
      </c>
      <c r="AK7" s="120" t="str">
        <f t="shared" ref="AK7:AK61" si="10">IF(F7="Yes",$AE$7,"")</f>
        <v/>
      </c>
      <c r="AL7" s="120" t="str">
        <f t="shared" ref="AL7:AL61" si="11">IF(F7="Yes",$AE$8,"")</f>
        <v/>
      </c>
      <c r="AM7" s="120" t="b">
        <f t="shared" ref="AM7:AM61" si="12">AND(F7="Yes",G7="Yes",D7&lt;&gt;$AA$6,D7&lt;&gt;$AA$10)</f>
        <v>0</v>
      </c>
      <c r="AN7" s="120">
        <f t="shared" ref="AN7:AN61" si="13">COUNTIF($AM$6:$AM$61,TRUE)</f>
        <v>0</v>
      </c>
      <c r="AO7" s="127" t="b">
        <f t="shared" ref="AO7:AO61" si="14">AND(NOT(ISBLANK(C7)),NOT(ISBLANK(E7)),NOT(D7=$AA$6))</f>
        <v>0</v>
      </c>
      <c r="AP7" s="127" t="b">
        <f t="shared" ref="AP7:AP61" si="15">OR(AC7&lt;2)</f>
        <v>1</v>
      </c>
      <c r="AQ7" s="127" t="b">
        <f t="shared" ref="AQ7:AQ61" si="16">AND(AB7="no")</f>
        <v>1</v>
      </c>
      <c r="AR7" s="127" t="b">
        <f t="shared" ref="AR7:AR61" si="17">AND(AB7="yes",NOT(OR(ISBLANK(F7),F7=$AE$6)))</f>
        <v>0</v>
      </c>
      <c r="AS7" s="127" t="b">
        <f t="shared" ref="AS7:AS61" si="18">OR(F7="no",AND(F7="yes",NOT(OR(ISBLANK(G7),G7=$AE$6))))</f>
        <v>0</v>
      </c>
      <c r="AT7" s="120">
        <f t="shared" ref="AT7:AT61" si="19">IF(AND(ISBLANK(C7),ISBLANK(E7),ISBLANK(G7),D7="select one",F7="select one"),0,1)</f>
        <v>0</v>
      </c>
      <c r="AU7" s="120">
        <f t="shared" ref="AU7:AU61" si="20">IF(OR(AND(AO7,AP7,AQ7),AND(AO7,AP7,AR7,AS7)),2,0)</f>
        <v>0</v>
      </c>
      <c r="AV7" s="120">
        <f t="shared" ref="AV7:AV61" si="21">IF(AC7&gt;1,3,0)</f>
        <v>0</v>
      </c>
      <c r="AW7" s="127">
        <f t="shared" ref="AW7:AW61" si="22">IF(AND(AM7=TRUE,AN7&gt;11,AU7=2),4,0)</f>
        <v>0</v>
      </c>
      <c r="AX7" s="127">
        <f t="shared" ref="AX7:AX61" si="23">IF(AND(F7="yes",G7="no",AU7=2),5,0)</f>
        <v>0</v>
      </c>
      <c r="AY7" s="127">
        <f t="shared" ref="AY7:AY61" si="24">IF(AND(AM7=TRUE,AN7&lt;12,AU7=2),6,0)</f>
        <v>0</v>
      </c>
      <c r="AZ7" s="127">
        <f t="shared" ref="AZ7:AZ61" si="25">IF(AND(AU7=2,D7=$AA$10),7,0)</f>
        <v>0</v>
      </c>
      <c r="BA7" s="120">
        <f t="shared" ref="BA7:BA61" si="26">MAX(AT7:AZ7)</f>
        <v>0</v>
      </c>
      <c r="BB7" s="127" t="str">
        <f t="shared" ref="BB7:BB61" si="27">IF(BA7=0,"",CHOOSE(BA7,$BD$6,$BD$7,$BD$8,$BD$9,$BD$10,$BD$11,$BD$12))</f>
        <v/>
      </c>
      <c r="BC7" s="73" t="s">
        <v>100</v>
      </c>
      <c r="BD7" s="118" t="s">
        <v>175</v>
      </c>
      <c r="BE7" s="127" t="str">
        <f t="shared" ref="BE7:BE61" si="28">IF(BA7=0,"",CHOOSE(BA7,$BG$6,$BG$7,$BG$8,$BG$9,$BG$10,$BG$11,$BG$12))</f>
        <v/>
      </c>
      <c r="BF7" s="116">
        <v>2</v>
      </c>
      <c r="BG7" s="116" t="s">
        <v>137</v>
      </c>
      <c r="BH7" s="73">
        <f>COUNTIF($H$6:$H$61,BG7)</f>
        <v>0</v>
      </c>
    </row>
    <row r="8" spans="1:62" ht="35.1" customHeight="1" thickBot="1" x14ac:dyDescent="0.25">
      <c r="B8" s="130">
        <v>3</v>
      </c>
      <c r="C8" s="146"/>
      <c r="D8" s="137" t="s">
        <v>45</v>
      </c>
      <c r="E8" s="146"/>
      <c r="F8" s="137" t="s">
        <v>45</v>
      </c>
      <c r="G8" s="137"/>
      <c r="H8" s="136" t="str">
        <f t="shared" si="3"/>
        <v/>
      </c>
      <c r="I8" s="136" t="str">
        <f t="shared" si="4"/>
        <v/>
      </c>
      <c r="J8" s="137"/>
      <c r="AA8" s="348" t="s">
        <v>338</v>
      </c>
      <c r="AB8" s="126" t="str">
        <f t="shared" si="5"/>
        <v>no</v>
      </c>
      <c r="AC8" s="126">
        <f t="shared" si="6"/>
        <v>0</v>
      </c>
      <c r="AD8" s="113">
        <f t="shared" ref="AD8:AD11" si="29">COUNTIF($D$6:$D$61,AA8)</f>
        <v>0</v>
      </c>
      <c r="AE8" s="116" t="s">
        <v>44</v>
      </c>
      <c r="AG8" s="127" t="str">
        <f t="shared" si="0"/>
        <v>Select One</v>
      </c>
      <c r="AH8" s="127" t="str">
        <f t="shared" si="7"/>
        <v>Yes</v>
      </c>
      <c r="AI8" s="127" t="str">
        <f t="shared" si="8"/>
        <v>No</v>
      </c>
      <c r="AJ8" s="120" t="str">
        <f t="shared" si="9"/>
        <v/>
      </c>
      <c r="AK8" s="120" t="str">
        <f t="shared" si="10"/>
        <v/>
      </c>
      <c r="AL8" s="120" t="str">
        <f t="shared" si="11"/>
        <v/>
      </c>
      <c r="AM8" s="120" t="b">
        <f t="shared" si="12"/>
        <v>0</v>
      </c>
      <c r="AN8" s="120">
        <f t="shared" si="13"/>
        <v>0</v>
      </c>
      <c r="AO8" s="127" t="b">
        <f t="shared" si="14"/>
        <v>0</v>
      </c>
      <c r="AP8" s="127" t="b">
        <f t="shared" si="15"/>
        <v>1</v>
      </c>
      <c r="AQ8" s="127" t="b">
        <f t="shared" si="16"/>
        <v>1</v>
      </c>
      <c r="AR8" s="127" t="b">
        <f t="shared" si="17"/>
        <v>0</v>
      </c>
      <c r="AS8" s="127" t="b">
        <f t="shared" si="18"/>
        <v>0</v>
      </c>
      <c r="AT8" s="120">
        <f t="shared" si="19"/>
        <v>0</v>
      </c>
      <c r="AU8" s="120">
        <f t="shared" si="20"/>
        <v>0</v>
      </c>
      <c r="AV8" s="120">
        <f t="shared" si="21"/>
        <v>0</v>
      </c>
      <c r="AW8" s="127">
        <f t="shared" si="22"/>
        <v>0</v>
      </c>
      <c r="AX8" s="127">
        <f t="shared" si="23"/>
        <v>0</v>
      </c>
      <c r="AY8" s="127">
        <f t="shared" si="24"/>
        <v>0</v>
      </c>
      <c r="AZ8" s="127">
        <f t="shared" si="25"/>
        <v>0</v>
      </c>
      <c r="BA8" s="120">
        <f t="shared" si="26"/>
        <v>0</v>
      </c>
      <c r="BB8" s="127" t="str">
        <f t="shared" si="27"/>
        <v/>
      </c>
      <c r="BC8" s="155" t="s">
        <v>245</v>
      </c>
      <c r="BD8" s="156" t="s">
        <v>247</v>
      </c>
      <c r="BE8" s="127" t="str">
        <f t="shared" si="28"/>
        <v/>
      </c>
      <c r="BF8" s="116">
        <v>3</v>
      </c>
      <c r="BG8" s="155" t="s">
        <v>137</v>
      </c>
      <c r="BH8" s="73">
        <f t="shared" ref="BH8:BH10" si="30">COUNTIF($H$6:$H$61,BG8)</f>
        <v>0</v>
      </c>
      <c r="BJ8" s="73" t="s">
        <v>176</v>
      </c>
    </row>
    <row r="9" spans="1:62" ht="35.1" customHeight="1" thickBot="1" x14ac:dyDescent="0.25">
      <c r="B9" s="130">
        <v>4</v>
      </c>
      <c r="C9" s="146"/>
      <c r="D9" s="137" t="s">
        <v>45</v>
      </c>
      <c r="E9" s="146"/>
      <c r="F9" s="137" t="s">
        <v>45</v>
      </c>
      <c r="G9" s="137"/>
      <c r="H9" s="136" t="str">
        <f t="shared" si="3"/>
        <v/>
      </c>
      <c r="I9" s="136" t="str">
        <f t="shared" si="4"/>
        <v/>
      </c>
      <c r="J9" s="137"/>
      <c r="AA9" s="115" t="s">
        <v>162</v>
      </c>
      <c r="AB9" s="126" t="str">
        <f t="shared" si="5"/>
        <v>no</v>
      </c>
      <c r="AC9" s="126">
        <f t="shared" si="6"/>
        <v>0</v>
      </c>
      <c r="AD9" s="113">
        <f t="shared" si="29"/>
        <v>0</v>
      </c>
      <c r="AE9" s="73" t="s">
        <v>258</v>
      </c>
      <c r="AG9" s="127" t="str">
        <f t="shared" si="0"/>
        <v>Select One</v>
      </c>
      <c r="AH9" s="127" t="str">
        <f t="shared" si="7"/>
        <v>Yes</v>
      </c>
      <c r="AI9" s="127" t="str">
        <f t="shared" si="8"/>
        <v>No</v>
      </c>
      <c r="AJ9" s="120" t="str">
        <f t="shared" si="9"/>
        <v/>
      </c>
      <c r="AK9" s="120" t="str">
        <f t="shared" si="10"/>
        <v/>
      </c>
      <c r="AL9" s="120" t="str">
        <f t="shared" si="11"/>
        <v/>
      </c>
      <c r="AM9" s="120" t="b">
        <f t="shared" si="12"/>
        <v>0</v>
      </c>
      <c r="AN9" s="120">
        <f t="shared" si="13"/>
        <v>0</v>
      </c>
      <c r="AO9" s="127" t="b">
        <f t="shared" si="14"/>
        <v>0</v>
      </c>
      <c r="AP9" s="127" t="b">
        <f t="shared" si="15"/>
        <v>1</v>
      </c>
      <c r="AQ9" s="127" t="b">
        <f t="shared" si="16"/>
        <v>1</v>
      </c>
      <c r="AR9" s="127" t="b">
        <f t="shared" si="17"/>
        <v>0</v>
      </c>
      <c r="AS9" s="127" t="b">
        <f t="shared" si="18"/>
        <v>0</v>
      </c>
      <c r="AT9" s="120">
        <f t="shared" si="19"/>
        <v>0</v>
      </c>
      <c r="AU9" s="120">
        <f t="shared" si="20"/>
        <v>0</v>
      </c>
      <c r="AV9" s="120">
        <f t="shared" si="21"/>
        <v>0</v>
      </c>
      <c r="AW9" s="127">
        <f t="shared" si="22"/>
        <v>0</v>
      </c>
      <c r="AX9" s="127">
        <f t="shared" si="23"/>
        <v>0</v>
      </c>
      <c r="AY9" s="127">
        <f t="shared" si="24"/>
        <v>0</v>
      </c>
      <c r="AZ9" s="127">
        <f t="shared" si="25"/>
        <v>0</v>
      </c>
      <c r="BA9" s="120">
        <f t="shared" si="26"/>
        <v>0</v>
      </c>
      <c r="BB9" s="127" t="str">
        <f t="shared" si="27"/>
        <v/>
      </c>
      <c r="BC9" s="221" t="s">
        <v>171</v>
      </c>
      <c r="BD9" s="156" t="s">
        <v>174</v>
      </c>
      <c r="BE9" s="127" t="str">
        <f t="shared" si="28"/>
        <v/>
      </c>
      <c r="BF9" s="116">
        <v>4</v>
      </c>
      <c r="BG9" s="155" t="s">
        <v>255</v>
      </c>
      <c r="BH9" s="73">
        <f t="shared" si="30"/>
        <v>0</v>
      </c>
      <c r="BJ9" s="73" t="s">
        <v>137</v>
      </c>
    </row>
    <row r="10" spans="1:62" ht="35.1" customHeight="1" thickBot="1" x14ac:dyDescent="0.25">
      <c r="B10" s="130">
        <v>5</v>
      </c>
      <c r="C10" s="146"/>
      <c r="D10" s="137" t="s">
        <v>45</v>
      </c>
      <c r="E10" s="146"/>
      <c r="F10" s="137" t="s">
        <v>45</v>
      </c>
      <c r="G10" s="137"/>
      <c r="H10" s="136" t="str">
        <f t="shared" si="3"/>
        <v/>
      </c>
      <c r="I10" s="136" t="str">
        <f t="shared" si="4"/>
        <v/>
      </c>
      <c r="J10" s="137"/>
      <c r="AA10" s="115" t="s">
        <v>163</v>
      </c>
      <c r="AB10" s="126" t="str">
        <f t="shared" si="5"/>
        <v>no</v>
      </c>
      <c r="AC10" s="126">
        <f t="shared" si="6"/>
        <v>0</v>
      </c>
      <c r="AD10" s="113">
        <f t="shared" si="29"/>
        <v>0</v>
      </c>
      <c r="AG10" s="127" t="str">
        <f t="shared" si="0"/>
        <v>Select One</v>
      </c>
      <c r="AH10" s="127" t="str">
        <f t="shared" si="7"/>
        <v>Yes</v>
      </c>
      <c r="AI10" s="127" t="str">
        <f t="shared" si="8"/>
        <v>No</v>
      </c>
      <c r="AJ10" s="120" t="str">
        <f t="shared" si="9"/>
        <v/>
      </c>
      <c r="AK10" s="120" t="str">
        <f t="shared" si="10"/>
        <v/>
      </c>
      <c r="AL10" s="120" t="str">
        <f t="shared" si="11"/>
        <v/>
      </c>
      <c r="AM10" s="120" t="b">
        <f t="shared" si="12"/>
        <v>0</v>
      </c>
      <c r="AN10" s="120">
        <f t="shared" si="13"/>
        <v>0</v>
      </c>
      <c r="AO10" s="127" t="b">
        <f t="shared" si="14"/>
        <v>0</v>
      </c>
      <c r="AP10" s="127" t="b">
        <f t="shared" si="15"/>
        <v>1</v>
      </c>
      <c r="AQ10" s="127" t="b">
        <f t="shared" si="16"/>
        <v>1</v>
      </c>
      <c r="AR10" s="127" t="b">
        <f t="shared" si="17"/>
        <v>0</v>
      </c>
      <c r="AS10" s="127" t="b">
        <f t="shared" si="18"/>
        <v>0</v>
      </c>
      <c r="AT10" s="120">
        <f t="shared" si="19"/>
        <v>0</v>
      </c>
      <c r="AU10" s="120">
        <f t="shared" si="20"/>
        <v>0</v>
      </c>
      <c r="AV10" s="120">
        <f t="shared" si="21"/>
        <v>0</v>
      </c>
      <c r="AW10" s="127">
        <f t="shared" si="22"/>
        <v>0</v>
      </c>
      <c r="AX10" s="127">
        <f t="shared" si="23"/>
        <v>0</v>
      </c>
      <c r="AY10" s="127">
        <f t="shared" si="24"/>
        <v>0</v>
      </c>
      <c r="AZ10" s="127">
        <f t="shared" si="25"/>
        <v>0</v>
      </c>
      <c r="BA10" s="120">
        <f t="shared" si="26"/>
        <v>0</v>
      </c>
      <c r="BB10" s="127" t="str">
        <f t="shared" si="27"/>
        <v/>
      </c>
      <c r="BC10" s="221" t="s">
        <v>173</v>
      </c>
      <c r="BD10" s="156" t="s">
        <v>190</v>
      </c>
      <c r="BE10" s="127" t="str">
        <f t="shared" si="28"/>
        <v/>
      </c>
      <c r="BF10" s="116">
        <v>5</v>
      </c>
      <c r="BG10" s="116" t="s">
        <v>137</v>
      </c>
      <c r="BH10" s="73">
        <f t="shared" si="30"/>
        <v>0</v>
      </c>
    </row>
    <row r="11" spans="1:62" ht="35.1" customHeight="1" thickBot="1" x14ac:dyDescent="0.25">
      <c r="B11" s="130">
        <v>6</v>
      </c>
      <c r="C11" s="146"/>
      <c r="D11" s="137" t="s">
        <v>45</v>
      </c>
      <c r="E11" s="146"/>
      <c r="F11" s="137" t="s">
        <v>45</v>
      </c>
      <c r="G11" s="137"/>
      <c r="H11" s="136" t="str">
        <f t="shared" si="3"/>
        <v/>
      </c>
      <c r="I11" s="136" t="str">
        <f t="shared" si="4"/>
        <v/>
      </c>
      <c r="J11" s="137"/>
      <c r="AA11" s="155" t="s">
        <v>337</v>
      </c>
      <c r="AB11" s="126" t="str">
        <f t="shared" si="5"/>
        <v>no</v>
      </c>
      <c r="AC11" s="126">
        <f t="shared" si="6"/>
        <v>0</v>
      </c>
      <c r="AD11" s="113">
        <f t="shared" si="29"/>
        <v>0</v>
      </c>
      <c r="AG11" s="127" t="str">
        <f t="shared" si="0"/>
        <v>Select One</v>
      </c>
      <c r="AH11" s="127" t="str">
        <f t="shared" si="7"/>
        <v>Yes</v>
      </c>
      <c r="AI11" s="127" t="str">
        <f t="shared" si="8"/>
        <v>No</v>
      </c>
      <c r="AJ11" s="120" t="str">
        <f t="shared" si="9"/>
        <v/>
      </c>
      <c r="AK11" s="120" t="str">
        <f t="shared" si="10"/>
        <v/>
      </c>
      <c r="AL11" s="120" t="str">
        <f t="shared" si="11"/>
        <v/>
      </c>
      <c r="AM11" s="120" t="b">
        <f t="shared" si="12"/>
        <v>0</v>
      </c>
      <c r="AN11" s="120">
        <f t="shared" si="13"/>
        <v>0</v>
      </c>
      <c r="AO11" s="127" t="b">
        <f t="shared" si="14"/>
        <v>0</v>
      </c>
      <c r="AP11" s="127" t="b">
        <f t="shared" si="15"/>
        <v>1</v>
      </c>
      <c r="AQ11" s="127" t="b">
        <f t="shared" si="16"/>
        <v>1</v>
      </c>
      <c r="AR11" s="127" t="b">
        <f t="shared" si="17"/>
        <v>0</v>
      </c>
      <c r="AS11" s="127" t="b">
        <f t="shared" si="18"/>
        <v>0</v>
      </c>
      <c r="AT11" s="120">
        <f t="shared" si="19"/>
        <v>0</v>
      </c>
      <c r="AU11" s="120">
        <f t="shared" si="20"/>
        <v>0</v>
      </c>
      <c r="AV11" s="120">
        <f t="shared" si="21"/>
        <v>0</v>
      </c>
      <c r="AW11" s="127">
        <f t="shared" si="22"/>
        <v>0</v>
      </c>
      <c r="AX11" s="127">
        <f t="shared" si="23"/>
        <v>0</v>
      </c>
      <c r="AY11" s="127">
        <f t="shared" si="24"/>
        <v>0</v>
      </c>
      <c r="AZ11" s="127">
        <f t="shared" si="25"/>
        <v>0</v>
      </c>
      <c r="BA11" s="120">
        <f t="shared" si="26"/>
        <v>0</v>
      </c>
      <c r="BB11" s="127" t="str">
        <f t="shared" si="27"/>
        <v/>
      </c>
      <c r="BC11" s="118" t="s">
        <v>184</v>
      </c>
      <c r="BD11" s="156" t="s">
        <v>191</v>
      </c>
      <c r="BE11" s="127" t="str">
        <f t="shared" si="28"/>
        <v/>
      </c>
      <c r="BF11" s="116">
        <v>6</v>
      </c>
      <c r="BG11" s="119" t="s">
        <v>137</v>
      </c>
    </row>
    <row r="12" spans="1:62" ht="35.1" customHeight="1" thickBot="1" x14ac:dyDescent="0.25">
      <c r="B12" s="130">
        <v>7</v>
      </c>
      <c r="C12" s="146"/>
      <c r="D12" s="137" t="s">
        <v>45</v>
      </c>
      <c r="E12" s="146"/>
      <c r="F12" s="137" t="s">
        <v>45</v>
      </c>
      <c r="G12" s="137"/>
      <c r="H12" s="136" t="str">
        <f t="shared" si="3"/>
        <v/>
      </c>
      <c r="I12" s="136" t="str">
        <f t="shared" si="4"/>
        <v/>
      </c>
      <c r="J12" s="137"/>
      <c r="AA12" s="113"/>
      <c r="AB12" s="126" t="str">
        <f t="shared" si="5"/>
        <v>no</v>
      </c>
      <c r="AC12" s="126">
        <f t="shared" si="6"/>
        <v>0</v>
      </c>
      <c r="AD12" s="113"/>
      <c r="AG12" s="127" t="str">
        <f t="shared" si="0"/>
        <v>Select One</v>
      </c>
      <c r="AH12" s="127" t="str">
        <f t="shared" si="7"/>
        <v>Yes</v>
      </c>
      <c r="AI12" s="127" t="str">
        <f t="shared" si="8"/>
        <v>No</v>
      </c>
      <c r="AJ12" s="120" t="str">
        <f t="shared" si="9"/>
        <v/>
      </c>
      <c r="AK12" s="120" t="str">
        <f t="shared" si="10"/>
        <v/>
      </c>
      <c r="AL12" s="120" t="str">
        <f t="shared" si="11"/>
        <v/>
      </c>
      <c r="AM12" s="120" t="b">
        <f t="shared" si="12"/>
        <v>0</v>
      </c>
      <c r="AN12" s="120">
        <f t="shared" si="13"/>
        <v>0</v>
      </c>
      <c r="AO12" s="127" t="b">
        <f t="shared" si="14"/>
        <v>0</v>
      </c>
      <c r="AP12" s="127" t="b">
        <f t="shared" si="15"/>
        <v>1</v>
      </c>
      <c r="AQ12" s="127" t="b">
        <f t="shared" si="16"/>
        <v>1</v>
      </c>
      <c r="AR12" s="127" t="b">
        <f t="shared" si="17"/>
        <v>0</v>
      </c>
      <c r="AS12" s="127" t="b">
        <f t="shared" si="18"/>
        <v>0</v>
      </c>
      <c r="AT12" s="120">
        <f t="shared" si="19"/>
        <v>0</v>
      </c>
      <c r="AU12" s="120">
        <f t="shared" si="20"/>
        <v>0</v>
      </c>
      <c r="AV12" s="120">
        <f t="shared" si="21"/>
        <v>0</v>
      </c>
      <c r="AW12" s="127">
        <f t="shared" si="22"/>
        <v>0</v>
      </c>
      <c r="AX12" s="127">
        <f t="shared" si="23"/>
        <v>0</v>
      </c>
      <c r="AY12" s="127">
        <f t="shared" si="24"/>
        <v>0</v>
      </c>
      <c r="AZ12" s="127">
        <f t="shared" si="25"/>
        <v>0</v>
      </c>
      <c r="BA12" s="120">
        <f t="shared" si="26"/>
        <v>0</v>
      </c>
      <c r="BB12" s="127" t="str">
        <f t="shared" si="27"/>
        <v/>
      </c>
      <c r="BC12" s="221" t="s">
        <v>183</v>
      </c>
      <c r="BD12" s="73" t="s">
        <v>257</v>
      </c>
      <c r="BE12" s="127" t="str">
        <f t="shared" si="28"/>
        <v/>
      </c>
      <c r="BF12" s="73">
        <v>7</v>
      </c>
      <c r="BG12" s="73" t="s">
        <v>256</v>
      </c>
    </row>
    <row r="13" spans="1:62" ht="35.1" customHeight="1" thickBot="1" x14ac:dyDescent="0.25">
      <c r="B13" s="130">
        <v>8</v>
      </c>
      <c r="C13" s="146"/>
      <c r="D13" s="137" t="s">
        <v>45</v>
      </c>
      <c r="E13" s="146"/>
      <c r="F13" s="137" t="s">
        <v>45</v>
      </c>
      <c r="G13" s="137"/>
      <c r="H13" s="136" t="str">
        <f t="shared" si="3"/>
        <v/>
      </c>
      <c r="I13" s="136" t="str">
        <f t="shared" si="4"/>
        <v/>
      </c>
      <c r="J13" s="137"/>
      <c r="AA13" s="115"/>
      <c r="AB13" s="126" t="str">
        <f t="shared" si="5"/>
        <v>no</v>
      </c>
      <c r="AC13" s="126">
        <f t="shared" si="6"/>
        <v>0</v>
      </c>
      <c r="AD13" s="113"/>
      <c r="AG13" s="127" t="str">
        <f t="shared" si="0"/>
        <v>Select One</v>
      </c>
      <c r="AH13" s="127" t="str">
        <f t="shared" si="7"/>
        <v>Yes</v>
      </c>
      <c r="AI13" s="127" t="str">
        <f t="shared" si="8"/>
        <v>No</v>
      </c>
      <c r="AJ13" s="120" t="str">
        <f t="shared" si="9"/>
        <v/>
      </c>
      <c r="AK13" s="120" t="str">
        <f t="shared" si="10"/>
        <v/>
      </c>
      <c r="AL13" s="120" t="str">
        <f t="shared" si="11"/>
        <v/>
      </c>
      <c r="AM13" s="120" t="b">
        <f t="shared" si="12"/>
        <v>0</v>
      </c>
      <c r="AN13" s="120">
        <f t="shared" si="13"/>
        <v>0</v>
      </c>
      <c r="AO13" s="127" t="b">
        <f t="shared" si="14"/>
        <v>0</v>
      </c>
      <c r="AP13" s="127" t="b">
        <f t="shared" si="15"/>
        <v>1</v>
      </c>
      <c r="AQ13" s="127" t="b">
        <f t="shared" si="16"/>
        <v>1</v>
      </c>
      <c r="AR13" s="127" t="b">
        <f t="shared" si="17"/>
        <v>0</v>
      </c>
      <c r="AS13" s="127" t="b">
        <f t="shared" si="18"/>
        <v>0</v>
      </c>
      <c r="AT13" s="120">
        <f t="shared" si="19"/>
        <v>0</v>
      </c>
      <c r="AU13" s="120">
        <f t="shared" si="20"/>
        <v>0</v>
      </c>
      <c r="AV13" s="120">
        <f t="shared" si="21"/>
        <v>0</v>
      </c>
      <c r="AW13" s="127">
        <f t="shared" si="22"/>
        <v>0</v>
      </c>
      <c r="AX13" s="127">
        <f t="shared" si="23"/>
        <v>0</v>
      </c>
      <c r="AY13" s="127">
        <f t="shared" si="24"/>
        <v>0</v>
      </c>
      <c r="AZ13" s="127">
        <f t="shared" si="25"/>
        <v>0</v>
      </c>
      <c r="BA13" s="120">
        <f t="shared" si="26"/>
        <v>0</v>
      </c>
      <c r="BB13" s="127" t="str">
        <f t="shared" si="27"/>
        <v/>
      </c>
      <c r="BE13" s="127" t="str">
        <f t="shared" si="28"/>
        <v/>
      </c>
    </row>
    <row r="14" spans="1:62" ht="35.1" customHeight="1" thickBot="1" x14ac:dyDescent="0.25">
      <c r="B14" s="130">
        <v>9</v>
      </c>
      <c r="C14" s="146"/>
      <c r="D14" s="137" t="s">
        <v>45</v>
      </c>
      <c r="E14" s="146"/>
      <c r="F14" s="137" t="s">
        <v>45</v>
      </c>
      <c r="G14" s="137"/>
      <c r="H14" s="136" t="str">
        <f t="shared" si="3"/>
        <v/>
      </c>
      <c r="I14" s="136" t="str">
        <f t="shared" si="4"/>
        <v/>
      </c>
      <c r="J14" s="137"/>
      <c r="AA14" s="115"/>
      <c r="AB14" s="126" t="str">
        <f t="shared" si="5"/>
        <v>no</v>
      </c>
      <c r="AC14" s="126">
        <f t="shared" si="6"/>
        <v>0</v>
      </c>
      <c r="AD14" s="113"/>
      <c r="AG14" s="127" t="str">
        <f t="shared" si="0"/>
        <v>Select One</v>
      </c>
      <c r="AH14" s="127" t="str">
        <f t="shared" si="7"/>
        <v>Yes</v>
      </c>
      <c r="AI14" s="127" t="str">
        <f t="shared" si="8"/>
        <v>No</v>
      </c>
      <c r="AJ14" s="120" t="str">
        <f t="shared" si="9"/>
        <v/>
      </c>
      <c r="AK14" s="120" t="str">
        <f t="shared" si="10"/>
        <v/>
      </c>
      <c r="AL14" s="120" t="str">
        <f t="shared" si="11"/>
        <v/>
      </c>
      <c r="AM14" s="120" t="b">
        <f t="shared" si="12"/>
        <v>0</v>
      </c>
      <c r="AN14" s="120">
        <f t="shared" si="13"/>
        <v>0</v>
      </c>
      <c r="AO14" s="127" t="b">
        <f t="shared" si="14"/>
        <v>0</v>
      </c>
      <c r="AP14" s="127" t="b">
        <f t="shared" si="15"/>
        <v>1</v>
      </c>
      <c r="AQ14" s="127" t="b">
        <f t="shared" si="16"/>
        <v>1</v>
      </c>
      <c r="AR14" s="127" t="b">
        <f t="shared" si="17"/>
        <v>0</v>
      </c>
      <c r="AS14" s="127" t="b">
        <f t="shared" si="18"/>
        <v>0</v>
      </c>
      <c r="AT14" s="120">
        <f t="shared" si="19"/>
        <v>0</v>
      </c>
      <c r="AU14" s="120">
        <f t="shared" si="20"/>
        <v>0</v>
      </c>
      <c r="AV14" s="120">
        <f t="shared" si="21"/>
        <v>0</v>
      </c>
      <c r="AW14" s="127">
        <f t="shared" si="22"/>
        <v>0</v>
      </c>
      <c r="AX14" s="127">
        <f t="shared" si="23"/>
        <v>0</v>
      </c>
      <c r="AY14" s="127">
        <f t="shared" si="24"/>
        <v>0</v>
      </c>
      <c r="AZ14" s="127">
        <f t="shared" si="25"/>
        <v>0</v>
      </c>
      <c r="BA14" s="120">
        <f t="shared" si="26"/>
        <v>0</v>
      </c>
      <c r="BB14" s="127" t="str">
        <f t="shared" si="27"/>
        <v/>
      </c>
      <c r="BE14" s="127" t="str">
        <f t="shared" si="28"/>
        <v/>
      </c>
    </row>
    <row r="15" spans="1:62" ht="35.1" customHeight="1" thickBot="1" x14ac:dyDescent="0.25">
      <c r="B15" s="130">
        <v>10</v>
      </c>
      <c r="C15" s="146"/>
      <c r="D15" s="137" t="s">
        <v>45</v>
      </c>
      <c r="E15" s="146"/>
      <c r="F15" s="137" t="s">
        <v>45</v>
      </c>
      <c r="G15" s="137"/>
      <c r="H15" s="136" t="str">
        <f t="shared" si="3"/>
        <v/>
      </c>
      <c r="I15" s="136" t="str">
        <f t="shared" si="4"/>
        <v/>
      </c>
      <c r="J15" s="137"/>
      <c r="AA15" s="115"/>
      <c r="AB15" s="126" t="str">
        <f t="shared" si="5"/>
        <v>no</v>
      </c>
      <c r="AC15" s="126">
        <f t="shared" si="6"/>
        <v>0</v>
      </c>
      <c r="AD15" s="113"/>
      <c r="AG15" s="127" t="str">
        <f t="shared" si="0"/>
        <v>Select One</v>
      </c>
      <c r="AH15" s="127" t="str">
        <f t="shared" si="7"/>
        <v>Yes</v>
      </c>
      <c r="AI15" s="127" t="str">
        <f t="shared" si="8"/>
        <v>No</v>
      </c>
      <c r="AJ15" s="120" t="str">
        <f t="shared" si="9"/>
        <v/>
      </c>
      <c r="AK15" s="120" t="str">
        <f t="shared" si="10"/>
        <v/>
      </c>
      <c r="AL15" s="120" t="str">
        <f t="shared" si="11"/>
        <v/>
      </c>
      <c r="AM15" s="120" t="b">
        <f t="shared" si="12"/>
        <v>0</v>
      </c>
      <c r="AN15" s="120">
        <f t="shared" si="13"/>
        <v>0</v>
      </c>
      <c r="AO15" s="127" t="b">
        <f t="shared" si="14"/>
        <v>0</v>
      </c>
      <c r="AP15" s="127" t="b">
        <f t="shared" si="15"/>
        <v>1</v>
      </c>
      <c r="AQ15" s="127" t="b">
        <f t="shared" si="16"/>
        <v>1</v>
      </c>
      <c r="AR15" s="127" t="b">
        <f t="shared" si="17"/>
        <v>0</v>
      </c>
      <c r="AS15" s="127" t="b">
        <f t="shared" si="18"/>
        <v>0</v>
      </c>
      <c r="AT15" s="120">
        <f t="shared" si="19"/>
        <v>0</v>
      </c>
      <c r="AU15" s="120">
        <f t="shared" si="20"/>
        <v>0</v>
      </c>
      <c r="AV15" s="120">
        <f t="shared" si="21"/>
        <v>0</v>
      </c>
      <c r="AW15" s="127">
        <f t="shared" si="22"/>
        <v>0</v>
      </c>
      <c r="AX15" s="127">
        <f t="shared" si="23"/>
        <v>0</v>
      </c>
      <c r="AY15" s="127">
        <f t="shared" si="24"/>
        <v>0</v>
      </c>
      <c r="AZ15" s="127">
        <f t="shared" si="25"/>
        <v>0</v>
      </c>
      <c r="BA15" s="120">
        <f t="shared" si="26"/>
        <v>0</v>
      </c>
      <c r="BB15" s="127" t="str">
        <f t="shared" si="27"/>
        <v/>
      </c>
      <c r="BE15" s="127" t="str">
        <f t="shared" si="28"/>
        <v/>
      </c>
    </row>
    <row r="16" spans="1:62" ht="35.1" customHeight="1" thickBot="1" x14ac:dyDescent="0.25">
      <c r="B16" s="130">
        <v>11</v>
      </c>
      <c r="C16" s="146"/>
      <c r="D16" s="137" t="s">
        <v>45</v>
      </c>
      <c r="E16" s="146"/>
      <c r="F16" s="137" t="s">
        <v>45</v>
      </c>
      <c r="G16" s="137"/>
      <c r="H16" s="136" t="str">
        <f t="shared" si="3"/>
        <v/>
      </c>
      <c r="I16" s="136" t="str">
        <f t="shared" si="4"/>
        <v/>
      </c>
      <c r="J16" s="137"/>
      <c r="AA16" s="115"/>
      <c r="AB16" s="126" t="str">
        <f t="shared" si="5"/>
        <v>no</v>
      </c>
      <c r="AC16" s="126">
        <f t="shared" si="6"/>
        <v>0</v>
      </c>
      <c r="AD16" s="113"/>
      <c r="AG16" s="127" t="str">
        <f t="shared" si="0"/>
        <v>Select One</v>
      </c>
      <c r="AH16" s="127" t="str">
        <f t="shared" si="7"/>
        <v>Yes</v>
      </c>
      <c r="AI16" s="127" t="str">
        <f t="shared" si="8"/>
        <v>No</v>
      </c>
      <c r="AJ16" s="120" t="str">
        <f t="shared" si="9"/>
        <v/>
      </c>
      <c r="AK16" s="120" t="str">
        <f t="shared" si="10"/>
        <v/>
      </c>
      <c r="AL16" s="120" t="str">
        <f t="shared" si="11"/>
        <v/>
      </c>
      <c r="AM16" s="120" t="b">
        <f t="shared" si="12"/>
        <v>0</v>
      </c>
      <c r="AN16" s="120">
        <f t="shared" si="13"/>
        <v>0</v>
      </c>
      <c r="AO16" s="127" t="b">
        <f t="shared" si="14"/>
        <v>0</v>
      </c>
      <c r="AP16" s="127" t="b">
        <f t="shared" si="15"/>
        <v>1</v>
      </c>
      <c r="AQ16" s="127" t="b">
        <f t="shared" si="16"/>
        <v>1</v>
      </c>
      <c r="AR16" s="127" t="b">
        <f t="shared" si="17"/>
        <v>0</v>
      </c>
      <c r="AS16" s="127" t="b">
        <f t="shared" si="18"/>
        <v>0</v>
      </c>
      <c r="AT16" s="120">
        <f t="shared" si="19"/>
        <v>0</v>
      </c>
      <c r="AU16" s="120">
        <f t="shared" si="20"/>
        <v>0</v>
      </c>
      <c r="AV16" s="120">
        <f t="shared" si="21"/>
        <v>0</v>
      </c>
      <c r="AW16" s="127">
        <f t="shared" si="22"/>
        <v>0</v>
      </c>
      <c r="AX16" s="127">
        <f t="shared" si="23"/>
        <v>0</v>
      </c>
      <c r="AY16" s="127">
        <f t="shared" si="24"/>
        <v>0</v>
      </c>
      <c r="AZ16" s="127">
        <f t="shared" si="25"/>
        <v>0</v>
      </c>
      <c r="BA16" s="120">
        <f t="shared" si="26"/>
        <v>0</v>
      </c>
      <c r="BB16" s="127" t="str">
        <f t="shared" si="27"/>
        <v/>
      </c>
      <c r="BE16" s="127" t="str">
        <f t="shared" si="28"/>
        <v/>
      </c>
    </row>
    <row r="17" spans="2:57" ht="35.1" customHeight="1" thickBot="1" x14ac:dyDescent="0.25">
      <c r="B17" s="130">
        <v>12</v>
      </c>
      <c r="C17" s="146"/>
      <c r="D17" s="137" t="s">
        <v>45</v>
      </c>
      <c r="E17" s="146"/>
      <c r="F17" s="137" t="s">
        <v>45</v>
      </c>
      <c r="G17" s="137"/>
      <c r="H17" s="136" t="str">
        <f t="shared" si="3"/>
        <v/>
      </c>
      <c r="I17" s="136" t="str">
        <f t="shared" si="4"/>
        <v/>
      </c>
      <c r="J17" s="137"/>
      <c r="AA17" s="115"/>
      <c r="AB17" s="126" t="str">
        <f t="shared" si="5"/>
        <v>no</v>
      </c>
      <c r="AC17" s="126">
        <f t="shared" si="6"/>
        <v>0</v>
      </c>
      <c r="AD17" s="113"/>
      <c r="AG17" s="127" t="str">
        <f t="shared" si="0"/>
        <v>Select One</v>
      </c>
      <c r="AH17" s="127" t="str">
        <f t="shared" si="7"/>
        <v>Yes</v>
      </c>
      <c r="AI17" s="127" t="str">
        <f t="shared" si="8"/>
        <v>No</v>
      </c>
      <c r="AJ17" s="120" t="str">
        <f t="shared" si="9"/>
        <v/>
      </c>
      <c r="AK17" s="120" t="str">
        <f t="shared" si="10"/>
        <v/>
      </c>
      <c r="AL17" s="120" t="str">
        <f t="shared" si="11"/>
        <v/>
      </c>
      <c r="AM17" s="120" t="b">
        <f t="shared" si="12"/>
        <v>0</v>
      </c>
      <c r="AN17" s="120">
        <f t="shared" si="13"/>
        <v>0</v>
      </c>
      <c r="AO17" s="127" t="b">
        <f t="shared" si="14"/>
        <v>0</v>
      </c>
      <c r="AP17" s="127" t="b">
        <f t="shared" si="15"/>
        <v>1</v>
      </c>
      <c r="AQ17" s="127" t="b">
        <f t="shared" si="16"/>
        <v>1</v>
      </c>
      <c r="AR17" s="127" t="b">
        <f t="shared" si="17"/>
        <v>0</v>
      </c>
      <c r="AS17" s="127" t="b">
        <f t="shared" si="18"/>
        <v>0</v>
      </c>
      <c r="AT17" s="120">
        <f t="shared" si="19"/>
        <v>0</v>
      </c>
      <c r="AU17" s="120">
        <f t="shared" si="20"/>
        <v>0</v>
      </c>
      <c r="AV17" s="120">
        <f t="shared" si="21"/>
        <v>0</v>
      </c>
      <c r="AW17" s="127">
        <f t="shared" si="22"/>
        <v>0</v>
      </c>
      <c r="AX17" s="127">
        <f t="shared" si="23"/>
        <v>0</v>
      </c>
      <c r="AY17" s="127">
        <f t="shared" si="24"/>
        <v>0</v>
      </c>
      <c r="AZ17" s="127">
        <f t="shared" si="25"/>
        <v>0</v>
      </c>
      <c r="BA17" s="120">
        <f t="shared" si="26"/>
        <v>0</v>
      </c>
      <c r="BB17" s="127" t="str">
        <f t="shared" si="27"/>
        <v/>
      </c>
      <c r="BE17" s="127" t="str">
        <f t="shared" si="28"/>
        <v/>
      </c>
    </row>
    <row r="18" spans="2:57" ht="35.1" customHeight="1" thickBot="1" x14ac:dyDescent="0.25">
      <c r="B18" s="130">
        <v>13</v>
      </c>
      <c r="C18" s="146"/>
      <c r="D18" s="137" t="s">
        <v>45</v>
      </c>
      <c r="E18" s="146"/>
      <c r="F18" s="137" t="s">
        <v>45</v>
      </c>
      <c r="G18" s="137"/>
      <c r="H18" s="136" t="str">
        <f t="shared" si="3"/>
        <v/>
      </c>
      <c r="I18" s="136" t="str">
        <f t="shared" si="4"/>
        <v/>
      </c>
      <c r="J18" s="137"/>
      <c r="AA18" s="115"/>
      <c r="AB18" s="126" t="str">
        <f t="shared" si="5"/>
        <v>no</v>
      </c>
      <c r="AC18" s="126">
        <f t="shared" si="6"/>
        <v>0</v>
      </c>
      <c r="AD18" s="113"/>
      <c r="AG18" s="127" t="str">
        <f t="shared" si="0"/>
        <v>Select One</v>
      </c>
      <c r="AH18" s="127" t="str">
        <f t="shared" si="7"/>
        <v>Yes</v>
      </c>
      <c r="AI18" s="127" t="str">
        <f t="shared" si="8"/>
        <v>No</v>
      </c>
      <c r="AJ18" s="120" t="str">
        <f t="shared" si="9"/>
        <v/>
      </c>
      <c r="AK18" s="120" t="str">
        <f t="shared" si="10"/>
        <v/>
      </c>
      <c r="AL18" s="120" t="str">
        <f t="shared" si="11"/>
        <v/>
      </c>
      <c r="AM18" s="120" t="b">
        <f t="shared" si="12"/>
        <v>0</v>
      </c>
      <c r="AN18" s="120">
        <f t="shared" si="13"/>
        <v>0</v>
      </c>
      <c r="AO18" s="127" t="b">
        <f t="shared" si="14"/>
        <v>0</v>
      </c>
      <c r="AP18" s="127" t="b">
        <f t="shared" si="15"/>
        <v>1</v>
      </c>
      <c r="AQ18" s="127" t="b">
        <f t="shared" si="16"/>
        <v>1</v>
      </c>
      <c r="AR18" s="127" t="b">
        <f t="shared" si="17"/>
        <v>0</v>
      </c>
      <c r="AS18" s="127" t="b">
        <f t="shared" si="18"/>
        <v>0</v>
      </c>
      <c r="AT18" s="120">
        <f t="shared" si="19"/>
        <v>0</v>
      </c>
      <c r="AU18" s="120">
        <f t="shared" si="20"/>
        <v>0</v>
      </c>
      <c r="AV18" s="120">
        <f t="shared" si="21"/>
        <v>0</v>
      </c>
      <c r="AW18" s="127">
        <f t="shared" si="22"/>
        <v>0</v>
      </c>
      <c r="AX18" s="127">
        <f t="shared" si="23"/>
        <v>0</v>
      </c>
      <c r="AY18" s="127">
        <f t="shared" si="24"/>
        <v>0</v>
      </c>
      <c r="AZ18" s="127">
        <f t="shared" si="25"/>
        <v>0</v>
      </c>
      <c r="BA18" s="120">
        <f t="shared" si="26"/>
        <v>0</v>
      </c>
      <c r="BB18" s="127" t="str">
        <f t="shared" si="27"/>
        <v/>
      </c>
      <c r="BE18" s="127" t="str">
        <f t="shared" si="28"/>
        <v/>
      </c>
    </row>
    <row r="19" spans="2:57" ht="35.1" customHeight="1" thickBot="1" x14ac:dyDescent="0.25">
      <c r="B19" s="130">
        <v>14</v>
      </c>
      <c r="C19" s="146"/>
      <c r="D19" s="137" t="s">
        <v>45</v>
      </c>
      <c r="E19" s="146"/>
      <c r="F19" s="137" t="s">
        <v>45</v>
      </c>
      <c r="G19" s="137"/>
      <c r="H19" s="136" t="str">
        <f t="shared" si="3"/>
        <v/>
      </c>
      <c r="I19" s="136" t="str">
        <f t="shared" si="4"/>
        <v/>
      </c>
      <c r="J19" s="137"/>
      <c r="AA19" s="113"/>
      <c r="AB19" s="126" t="str">
        <f t="shared" si="5"/>
        <v>no</v>
      </c>
      <c r="AC19" s="126">
        <f t="shared" si="6"/>
        <v>0</v>
      </c>
      <c r="AD19" s="113"/>
      <c r="AG19" s="127" t="str">
        <f t="shared" si="0"/>
        <v>Select One</v>
      </c>
      <c r="AH19" s="127" t="str">
        <f t="shared" si="7"/>
        <v>Yes</v>
      </c>
      <c r="AI19" s="127" t="str">
        <f t="shared" si="8"/>
        <v>No</v>
      </c>
      <c r="AJ19" s="120" t="str">
        <f t="shared" si="9"/>
        <v/>
      </c>
      <c r="AK19" s="120" t="str">
        <f t="shared" si="10"/>
        <v/>
      </c>
      <c r="AL19" s="120" t="str">
        <f t="shared" si="11"/>
        <v/>
      </c>
      <c r="AM19" s="120" t="b">
        <f t="shared" si="12"/>
        <v>0</v>
      </c>
      <c r="AN19" s="120">
        <f t="shared" si="13"/>
        <v>0</v>
      </c>
      <c r="AO19" s="127" t="b">
        <f t="shared" si="14"/>
        <v>0</v>
      </c>
      <c r="AP19" s="127" t="b">
        <f t="shared" si="15"/>
        <v>1</v>
      </c>
      <c r="AQ19" s="127" t="b">
        <f t="shared" si="16"/>
        <v>1</v>
      </c>
      <c r="AR19" s="127" t="b">
        <f t="shared" si="17"/>
        <v>0</v>
      </c>
      <c r="AS19" s="127" t="b">
        <f t="shared" si="18"/>
        <v>0</v>
      </c>
      <c r="AT19" s="120">
        <f t="shared" si="19"/>
        <v>0</v>
      </c>
      <c r="AU19" s="120">
        <f t="shared" si="20"/>
        <v>0</v>
      </c>
      <c r="AV19" s="120">
        <f t="shared" si="21"/>
        <v>0</v>
      </c>
      <c r="AW19" s="127">
        <f t="shared" si="22"/>
        <v>0</v>
      </c>
      <c r="AX19" s="127">
        <f t="shared" si="23"/>
        <v>0</v>
      </c>
      <c r="AY19" s="127">
        <f t="shared" si="24"/>
        <v>0</v>
      </c>
      <c r="AZ19" s="127">
        <f t="shared" si="25"/>
        <v>0</v>
      </c>
      <c r="BA19" s="120">
        <f t="shared" si="26"/>
        <v>0</v>
      </c>
      <c r="BB19" s="127" t="str">
        <f t="shared" si="27"/>
        <v/>
      </c>
      <c r="BE19" s="127" t="str">
        <f t="shared" si="28"/>
        <v/>
      </c>
    </row>
    <row r="20" spans="2:57" ht="35.1" customHeight="1" thickBot="1" x14ac:dyDescent="0.25">
      <c r="B20" s="130">
        <v>15</v>
      </c>
      <c r="C20" s="146"/>
      <c r="D20" s="137" t="s">
        <v>45</v>
      </c>
      <c r="E20" s="146"/>
      <c r="F20" s="137" t="s">
        <v>45</v>
      </c>
      <c r="G20" s="137"/>
      <c r="H20" s="136" t="str">
        <f t="shared" si="3"/>
        <v/>
      </c>
      <c r="I20" s="136" t="str">
        <f t="shared" si="4"/>
        <v/>
      </c>
      <c r="J20" s="137"/>
      <c r="AA20" s="113"/>
      <c r="AB20" s="126" t="str">
        <f t="shared" si="5"/>
        <v>no</v>
      </c>
      <c r="AC20" s="126">
        <f t="shared" si="6"/>
        <v>0</v>
      </c>
      <c r="AD20" s="113"/>
      <c r="AG20" s="127" t="str">
        <f t="shared" si="0"/>
        <v>Select One</v>
      </c>
      <c r="AH20" s="127" t="str">
        <f t="shared" si="7"/>
        <v>Yes</v>
      </c>
      <c r="AI20" s="127" t="str">
        <f t="shared" si="8"/>
        <v>No</v>
      </c>
      <c r="AJ20" s="120" t="str">
        <f t="shared" si="9"/>
        <v/>
      </c>
      <c r="AK20" s="120" t="str">
        <f t="shared" si="10"/>
        <v/>
      </c>
      <c r="AL20" s="120" t="str">
        <f t="shared" si="11"/>
        <v/>
      </c>
      <c r="AM20" s="120" t="b">
        <f t="shared" si="12"/>
        <v>0</v>
      </c>
      <c r="AN20" s="120">
        <f t="shared" si="13"/>
        <v>0</v>
      </c>
      <c r="AO20" s="127" t="b">
        <f t="shared" si="14"/>
        <v>0</v>
      </c>
      <c r="AP20" s="127" t="b">
        <f t="shared" si="15"/>
        <v>1</v>
      </c>
      <c r="AQ20" s="127" t="b">
        <f t="shared" si="16"/>
        <v>1</v>
      </c>
      <c r="AR20" s="127" t="b">
        <f t="shared" si="17"/>
        <v>0</v>
      </c>
      <c r="AS20" s="127" t="b">
        <f t="shared" si="18"/>
        <v>0</v>
      </c>
      <c r="AT20" s="120">
        <f t="shared" si="19"/>
        <v>0</v>
      </c>
      <c r="AU20" s="120">
        <f t="shared" si="20"/>
        <v>0</v>
      </c>
      <c r="AV20" s="120">
        <f t="shared" si="21"/>
        <v>0</v>
      </c>
      <c r="AW20" s="127">
        <f t="shared" si="22"/>
        <v>0</v>
      </c>
      <c r="AX20" s="127">
        <f t="shared" si="23"/>
        <v>0</v>
      </c>
      <c r="AY20" s="127">
        <f t="shared" si="24"/>
        <v>0</v>
      </c>
      <c r="AZ20" s="127">
        <f t="shared" si="25"/>
        <v>0</v>
      </c>
      <c r="BA20" s="120">
        <f t="shared" si="26"/>
        <v>0</v>
      </c>
      <c r="BB20" s="127" t="str">
        <f t="shared" si="27"/>
        <v/>
      </c>
      <c r="BE20" s="127" t="str">
        <f t="shared" si="28"/>
        <v/>
      </c>
    </row>
    <row r="21" spans="2:57" ht="35.1" customHeight="1" thickBot="1" x14ac:dyDescent="0.25">
      <c r="B21" s="130">
        <v>16</v>
      </c>
      <c r="C21" s="146"/>
      <c r="D21" s="137" t="s">
        <v>45</v>
      </c>
      <c r="E21" s="146"/>
      <c r="F21" s="137" t="s">
        <v>45</v>
      </c>
      <c r="G21" s="137"/>
      <c r="H21" s="136" t="str">
        <f t="shared" si="3"/>
        <v/>
      </c>
      <c r="I21" s="136" t="str">
        <f t="shared" si="4"/>
        <v/>
      </c>
      <c r="J21" s="137"/>
      <c r="AA21" s="113"/>
      <c r="AB21" s="126" t="str">
        <f t="shared" si="5"/>
        <v>no</v>
      </c>
      <c r="AC21" s="126">
        <f t="shared" si="6"/>
        <v>0</v>
      </c>
      <c r="AD21" s="113"/>
      <c r="AG21" s="127" t="str">
        <f t="shared" si="0"/>
        <v>Select One</v>
      </c>
      <c r="AH21" s="127" t="str">
        <f t="shared" si="7"/>
        <v>Yes</v>
      </c>
      <c r="AI21" s="127" t="str">
        <f t="shared" si="8"/>
        <v>No</v>
      </c>
      <c r="AJ21" s="120" t="str">
        <f t="shared" si="9"/>
        <v/>
      </c>
      <c r="AK21" s="120" t="str">
        <f t="shared" si="10"/>
        <v/>
      </c>
      <c r="AL21" s="120" t="str">
        <f t="shared" si="11"/>
        <v/>
      </c>
      <c r="AM21" s="120" t="b">
        <f t="shared" si="12"/>
        <v>0</v>
      </c>
      <c r="AN21" s="120">
        <f t="shared" si="13"/>
        <v>0</v>
      </c>
      <c r="AO21" s="127" t="b">
        <f t="shared" si="14"/>
        <v>0</v>
      </c>
      <c r="AP21" s="127" t="b">
        <f t="shared" si="15"/>
        <v>1</v>
      </c>
      <c r="AQ21" s="127" t="b">
        <f t="shared" si="16"/>
        <v>1</v>
      </c>
      <c r="AR21" s="127" t="b">
        <f t="shared" si="17"/>
        <v>0</v>
      </c>
      <c r="AS21" s="127" t="b">
        <f t="shared" si="18"/>
        <v>0</v>
      </c>
      <c r="AT21" s="120">
        <f t="shared" si="19"/>
        <v>0</v>
      </c>
      <c r="AU21" s="120">
        <f t="shared" si="20"/>
        <v>0</v>
      </c>
      <c r="AV21" s="120">
        <f t="shared" si="21"/>
        <v>0</v>
      </c>
      <c r="AW21" s="127">
        <f t="shared" si="22"/>
        <v>0</v>
      </c>
      <c r="AX21" s="127">
        <f t="shared" si="23"/>
        <v>0</v>
      </c>
      <c r="AY21" s="127">
        <f t="shared" si="24"/>
        <v>0</v>
      </c>
      <c r="AZ21" s="127">
        <f t="shared" si="25"/>
        <v>0</v>
      </c>
      <c r="BA21" s="120">
        <f t="shared" si="26"/>
        <v>0</v>
      </c>
      <c r="BB21" s="127" t="str">
        <f t="shared" si="27"/>
        <v/>
      </c>
      <c r="BE21" s="127" t="str">
        <f t="shared" si="28"/>
        <v/>
      </c>
    </row>
    <row r="22" spans="2:57" ht="35.1" customHeight="1" thickBot="1" x14ac:dyDescent="0.25">
      <c r="B22" s="130">
        <v>17</v>
      </c>
      <c r="C22" s="146"/>
      <c r="D22" s="137" t="s">
        <v>45</v>
      </c>
      <c r="E22" s="146"/>
      <c r="F22" s="137" t="s">
        <v>45</v>
      </c>
      <c r="G22" s="137"/>
      <c r="H22" s="136" t="str">
        <f t="shared" si="3"/>
        <v/>
      </c>
      <c r="I22" s="136" t="str">
        <f t="shared" si="4"/>
        <v/>
      </c>
      <c r="J22" s="137"/>
      <c r="AB22" s="126" t="str">
        <f t="shared" si="5"/>
        <v>no</v>
      </c>
      <c r="AC22" s="126">
        <f t="shared" si="6"/>
        <v>0</v>
      </c>
      <c r="AD22" s="113"/>
      <c r="AG22" s="127" t="str">
        <f t="shared" si="0"/>
        <v>Select One</v>
      </c>
      <c r="AH22" s="127" t="str">
        <f t="shared" si="7"/>
        <v>Yes</v>
      </c>
      <c r="AI22" s="127" t="str">
        <f t="shared" si="8"/>
        <v>No</v>
      </c>
      <c r="AJ22" s="120" t="str">
        <f t="shared" si="9"/>
        <v/>
      </c>
      <c r="AK22" s="120" t="str">
        <f t="shared" si="10"/>
        <v/>
      </c>
      <c r="AL22" s="120" t="str">
        <f t="shared" si="11"/>
        <v/>
      </c>
      <c r="AM22" s="120" t="b">
        <f t="shared" si="12"/>
        <v>0</v>
      </c>
      <c r="AN22" s="120">
        <f t="shared" si="13"/>
        <v>0</v>
      </c>
      <c r="AO22" s="127" t="b">
        <f t="shared" si="14"/>
        <v>0</v>
      </c>
      <c r="AP22" s="127" t="b">
        <f t="shared" si="15"/>
        <v>1</v>
      </c>
      <c r="AQ22" s="127" t="b">
        <f t="shared" si="16"/>
        <v>1</v>
      </c>
      <c r="AR22" s="127" t="b">
        <f t="shared" si="17"/>
        <v>0</v>
      </c>
      <c r="AS22" s="127" t="b">
        <f t="shared" si="18"/>
        <v>0</v>
      </c>
      <c r="AT22" s="120">
        <f t="shared" si="19"/>
        <v>0</v>
      </c>
      <c r="AU22" s="120">
        <f t="shared" si="20"/>
        <v>0</v>
      </c>
      <c r="AV22" s="120">
        <f t="shared" si="21"/>
        <v>0</v>
      </c>
      <c r="AW22" s="127">
        <f t="shared" si="22"/>
        <v>0</v>
      </c>
      <c r="AX22" s="127">
        <f t="shared" si="23"/>
        <v>0</v>
      </c>
      <c r="AY22" s="127">
        <f t="shared" si="24"/>
        <v>0</v>
      </c>
      <c r="AZ22" s="127">
        <f t="shared" si="25"/>
        <v>0</v>
      </c>
      <c r="BA22" s="120">
        <f t="shared" si="26"/>
        <v>0</v>
      </c>
      <c r="BB22" s="127" t="str">
        <f t="shared" si="27"/>
        <v/>
      </c>
      <c r="BE22" s="127" t="str">
        <f t="shared" si="28"/>
        <v/>
      </c>
    </row>
    <row r="23" spans="2:57" ht="35.1" customHeight="1" thickBot="1" x14ac:dyDescent="0.25">
      <c r="B23" s="130">
        <v>18</v>
      </c>
      <c r="C23" s="146"/>
      <c r="D23" s="137" t="s">
        <v>45</v>
      </c>
      <c r="E23" s="146"/>
      <c r="F23" s="137" t="s">
        <v>45</v>
      </c>
      <c r="G23" s="137"/>
      <c r="H23" s="136" t="str">
        <f t="shared" si="3"/>
        <v/>
      </c>
      <c r="I23" s="136" t="str">
        <f t="shared" si="4"/>
        <v/>
      </c>
      <c r="J23" s="137"/>
      <c r="AB23" s="126" t="str">
        <f t="shared" si="5"/>
        <v>no</v>
      </c>
      <c r="AC23" s="126">
        <f t="shared" si="6"/>
        <v>0</v>
      </c>
      <c r="AD23" s="113"/>
      <c r="AG23" s="127" t="str">
        <f t="shared" si="0"/>
        <v>Select One</v>
      </c>
      <c r="AH23" s="127" t="str">
        <f t="shared" si="7"/>
        <v>Yes</v>
      </c>
      <c r="AI23" s="127" t="str">
        <f t="shared" si="8"/>
        <v>No</v>
      </c>
      <c r="AJ23" s="120" t="str">
        <f t="shared" si="9"/>
        <v/>
      </c>
      <c r="AK23" s="120" t="str">
        <f t="shared" si="10"/>
        <v/>
      </c>
      <c r="AL23" s="120" t="str">
        <f t="shared" si="11"/>
        <v/>
      </c>
      <c r="AM23" s="120" t="b">
        <f t="shared" si="12"/>
        <v>0</v>
      </c>
      <c r="AN23" s="120">
        <f t="shared" si="13"/>
        <v>0</v>
      </c>
      <c r="AO23" s="127" t="b">
        <f t="shared" si="14"/>
        <v>0</v>
      </c>
      <c r="AP23" s="127" t="b">
        <f t="shared" si="15"/>
        <v>1</v>
      </c>
      <c r="AQ23" s="127" t="b">
        <f t="shared" si="16"/>
        <v>1</v>
      </c>
      <c r="AR23" s="127" t="b">
        <f t="shared" si="17"/>
        <v>0</v>
      </c>
      <c r="AS23" s="127" t="b">
        <f t="shared" si="18"/>
        <v>0</v>
      </c>
      <c r="AT23" s="120">
        <f t="shared" si="19"/>
        <v>0</v>
      </c>
      <c r="AU23" s="120">
        <f t="shared" si="20"/>
        <v>0</v>
      </c>
      <c r="AV23" s="120">
        <f t="shared" si="21"/>
        <v>0</v>
      </c>
      <c r="AW23" s="127">
        <f t="shared" si="22"/>
        <v>0</v>
      </c>
      <c r="AX23" s="127">
        <f t="shared" si="23"/>
        <v>0</v>
      </c>
      <c r="AY23" s="127">
        <f t="shared" si="24"/>
        <v>0</v>
      </c>
      <c r="AZ23" s="127">
        <f t="shared" si="25"/>
        <v>0</v>
      </c>
      <c r="BA23" s="120">
        <f t="shared" si="26"/>
        <v>0</v>
      </c>
      <c r="BB23" s="127" t="str">
        <f t="shared" si="27"/>
        <v/>
      </c>
      <c r="BE23" s="127" t="str">
        <f t="shared" si="28"/>
        <v/>
      </c>
    </row>
    <row r="24" spans="2:57" ht="35.1" customHeight="1" thickBot="1" x14ac:dyDescent="0.25">
      <c r="B24" s="130">
        <v>19</v>
      </c>
      <c r="C24" s="146"/>
      <c r="D24" s="137" t="s">
        <v>45</v>
      </c>
      <c r="E24" s="146"/>
      <c r="F24" s="137" t="s">
        <v>45</v>
      </c>
      <c r="G24" s="137"/>
      <c r="H24" s="136" t="str">
        <f t="shared" si="3"/>
        <v/>
      </c>
      <c r="I24" s="136" t="str">
        <f t="shared" si="4"/>
        <v/>
      </c>
      <c r="J24" s="137"/>
      <c r="AB24" s="126" t="str">
        <f t="shared" si="5"/>
        <v>no</v>
      </c>
      <c r="AC24" s="126">
        <f t="shared" si="6"/>
        <v>0</v>
      </c>
      <c r="AD24" s="113"/>
      <c r="AG24" s="127" t="str">
        <f t="shared" si="0"/>
        <v>Select One</v>
      </c>
      <c r="AH24" s="127" t="str">
        <f t="shared" si="7"/>
        <v>Yes</v>
      </c>
      <c r="AI24" s="127" t="str">
        <f t="shared" si="8"/>
        <v>No</v>
      </c>
      <c r="AJ24" s="120" t="str">
        <f t="shared" si="9"/>
        <v/>
      </c>
      <c r="AK24" s="120" t="str">
        <f t="shared" si="10"/>
        <v/>
      </c>
      <c r="AL24" s="120" t="str">
        <f t="shared" si="11"/>
        <v/>
      </c>
      <c r="AM24" s="120" t="b">
        <f t="shared" si="12"/>
        <v>0</v>
      </c>
      <c r="AN24" s="120">
        <f t="shared" si="13"/>
        <v>0</v>
      </c>
      <c r="AO24" s="127" t="b">
        <f t="shared" si="14"/>
        <v>0</v>
      </c>
      <c r="AP24" s="127" t="b">
        <f t="shared" si="15"/>
        <v>1</v>
      </c>
      <c r="AQ24" s="127" t="b">
        <f t="shared" si="16"/>
        <v>1</v>
      </c>
      <c r="AR24" s="127" t="b">
        <f t="shared" si="17"/>
        <v>0</v>
      </c>
      <c r="AS24" s="127" t="b">
        <f t="shared" si="18"/>
        <v>0</v>
      </c>
      <c r="AT24" s="120">
        <f t="shared" si="19"/>
        <v>0</v>
      </c>
      <c r="AU24" s="120">
        <f t="shared" si="20"/>
        <v>0</v>
      </c>
      <c r="AV24" s="120">
        <f t="shared" si="21"/>
        <v>0</v>
      </c>
      <c r="AW24" s="127">
        <f t="shared" si="22"/>
        <v>0</v>
      </c>
      <c r="AX24" s="127">
        <f t="shared" si="23"/>
        <v>0</v>
      </c>
      <c r="AY24" s="127">
        <f t="shared" si="24"/>
        <v>0</v>
      </c>
      <c r="AZ24" s="127">
        <f t="shared" si="25"/>
        <v>0</v>
      </c>
      <c r="BA24" s="120">
        <f t="shared" si="26"/>
        <v>0</v>
      </c>
      <c r="BB24" s="127" t="str">
        <f t="shared" si="27"/>
        <v/>
      </c>
      <c r="BE24" s="127" t="str">
        <f t="shared" si="28"/>
        <v/>
      </c>
    </row>
    <row r="25" spans="2:57" ht="35.1" customHeight="1" thickBot="1" x14ac:dyDescent="0.25">
      <c r="B25" s="130">
        <v>20</v>
      </c>
      <c r="C25" s="146"/>
      <c r="D25" s="137" t="s">
        <v>45</v>
      </c>
      <c r="E25" s="146"/>
      <c r="F25" s="137" t="s">
        <v>45</v>
      </c>
      <c r="G25" s="137"/>
      <c r="H25" s="136" t="str">
        <f t="shared" si="3"/>
        <v/>
      </c>
      <c r="I25" s="136" t="str">
        <f t="shared" si="4"/>
        <v/>
      </c>
      <c r="J25" s="137"/>
      <c r="AB25" s="126" t="str">
        <f t="shared" si="5"/>
        <v>no</v>
      </c>
      <c r="AC25" s="126">
        <f t="shared" si="6"/>
        <v>0</v>
      </c>
      <c r="AD25" s="113"/>
      <c r="AG25" s="127" t="str">
        <f t="shared" si="0"/>
        <v>Select One</v>
      </c>
      <c r="AH25" s="127" t="str">
        <f t="shared" si="7"/>
        <v>Yes</v>
      </c>
      <c r="AI25" s="127" t="str">
        <f t="shared" si="8"/>
        <v>No</v>
      </c>
      <c r="AJ25" s="120" t="str">
        <f t="shared" si="9"/>
        <v/>
      </c>
      <c r="AK25" s="120" t="str">
        <f t="shared" si="10"/>
        <v/>
      </c>
      <c r="AL25" s="120" t="str">
        <f t="shared" si="11"/>
        <v/>
      </c>
      <c r="AM25" s="120" t="b">
        <f t="shared" si="12"/>
        <v>0</v>
      </c>
      <c r="AN25" s="120">
        <f t="shared" si="13"/>
        <v>0</v>
      </c>
      <c r="AO25" s="127" t="b">
        <f t="shared" si="14"/>
        <v>0</v>
      </c>
      <c r="AP25" s="127" t="b">
        <f t="shared" si="15"/>
        <v>1</v>
      </c>
      <c r="AQ25" s="127" t="b">
        <f t="shared" si="16"/>
        <v>1</v>
      </c>
      <c r="AR25" s="127" t="b">
        <f t="shared" si="17"/>
        <v>0</v>
      </c>
      <c r="AS25" s="127" t="b">
        <f t="shared" si="18"/>
        <v>0</v>
      </c>
      <c r="AT25" s="120">
        <f t="shared" si="19"/>
        <v>0</v>
      </c>
      <c r="AU25" s="120">
        <f t="shared" si="20"/>
        <v>0</v>
      </c>
      <c r="AV25" s="120">
        <f t="shared" si="21"/>
        <v>0</v>
      </c>
      <c r="AW25" s="127">
        <f t="shared" si="22"/>
        <v>0</v>
      </c>
      <c r="AX25" s="127">
        <f t="shared" si="23"/>
        <v>0</v>
      </c>
      <c r="AY25" s="127">
        <f t="shared" si="24"/>
        <v>0</v>
      </c>
      <c r="AZ25" s="127">
        <f t="shared" si="25"/>
        <v>0</v>
      </c>
      <c r="BA25" s="120">
        <f t="shared" si="26"/>
        <v>0</v>
      </c>
      <c r="BB25" s="127" t="str">
        <f t="shared" si="27"/>
        <v/>
      </c>
      <c r="BE25" s="127" t="str">
        <f t="shared" si="28"/>
        <v/>
      </c>
    </row>
    <row r="26" spans="2:57" ht="35.1" customHeight="1" thickBot="1" x14ac:dyDescent="0.25">
      <c r="B26" s="130">
        <v>21</v>
      </c>
      <c r="C26" s="146"/>
      <c r="D26" s="137" t="s">
        <v>45</v>
      </c>
      <c r="E26" s="146"/>
      <c r="F26" s="137" t="s">
        <v>45</v>
      </c>
      <c r="G26" s="137"/>
      <c r="H26" s="136" t="str">
        <f t="shared" si="3"/>
        <v/>
      </c>
      <c r="I26" s="136" t="str">
        <f t="shared" si="4"/>
        <v/>
      </c>
      <c r="J26" s="137"/>
      <c r="AB26" s="126" t="str">
        <f t="shared" si="5"/>
        <v>no</v>
      </c>
      <c r="AC26" s="126">
        <f t="shared" si="6"/>
        <v>0</v>
      </c>
      <c r="AD26" s="113"/>
      <c r="AG26" s="127" t="str">
        <f t="shared" si="0"/>
        <v>Select One</v>
      </c>
      <c r="AH26" s="127" t="str">
        <f t="shared" si="7"/>
        <v>Yes</v>
      </c>
      <c r="AI26" s="127" t="str">
        <f t="shared" si="8"/>
        <v>No</v>
      </c>
      <c r="AJ26" s="120" t="str">
        <f t="shared" si="9"/>
        <v/>
      </c>
      <c r="AK26" s="120" t="str">
        <f t="shared" si="10"/>
        <v/>
      </c>
      <c r="AL26" s="120" t="str">
        <f t="shared" si="11"/>
        <v/>
      </c>
      <c r="AM26" s="120" t="b">
        <f t="shared" si="12"/>
        <v>0</v>
      </c>
      <c r="AN26" s="120">
        <f t="shared" si="13"/>
        <v>0</v>
      </c>
      <c r="AO26" s="127" t="b">
        <f t="shared" si="14"/>
        <v>0</v>
      </c>
      <c r="AP26" s="127" t="b">
        <f t="shared" si="15"/>
        <v>1</v>
      </c>
      <c r="AQ26" s="127" t="b">
        <f t="shared" si="16"/>
        <v>1</v>
      </c>
      <c r="AR26" s="127" t="b">
        <f t="shared" si="17"/>
        <v>0</v>
      </c>
      <c r="AS26" s="127" t="b">
        <f t="shared" si="18"/>
        <v>0</v>
      </c>
      <c r="AT26" s="120">
        <f t="shared" si="19"/>
        <v>0</v>
      </c>
      <c r="AU26" s="120">
        <f t="shared" si="20"/>
        <v>0</v>
      </c>
      <c r="AV26" s="120">
        <f t="shared" si="21"/>
        <v>0</v>
      </c>
      <c r="AW26" s="127">
        <f t="shared" si="22"/>
        <v>0</v>
      </c>
      <c r="AX26" s="127">
        <f t="shared" si="23"/>
        <v>0</v>
      </c>
      <c r="AY26" s="127">
        <f t="shared" si="24"/>
        <v>0</v>
      </c>
      <c r="AZ26" s="127">
        <f t="shared" si="25"/>
        <v>0</v>
      </c>
      <c r="BA26" s="120">
        <f t="shared" si="26"/>
        <v>0</v>
      </c>
      <c r="BB26" s="127" t="str">
        <f t="shared" si="27"/>
        <v/>
      </c>
      <c r="BE26" s="127" t="str">
        <f t="shared" si="28"/>
        <v/>
      </c>
    </row>
    <row r="27" spans="2:57" ht="35.1" customHeight="1" thickBot="1" x14ac:dyDescent="0.25">
      <c r="B27" s="130">
        <v>22</v>
      </c>
      <c r="C27" s="146"/>
      <c r="D27" s="137" t="s">
        <v>45</v>
      </c>
      <c r="E27" s="146"/>
      <c r="F27" s="137" t="s">
        <v>45</v>
      </c>
      <c r="G27" s="137"/>
      <c r="H27" s="136" t="str">
        <f t="shared" si="3"/>
        <v/>
      </c>
      <c r="I27" s="136" t="str">
        <f t="shared" si="4"/>
        <v/>
      </c>
      <c r="J27" s="137"/>
      <c r="AB27" s="126" t="str">
        <f t="shared" si="5"/>
        <v>no</v>
      </c>
      <c r="AC27" s="126">
        <f t="shared" si="6"/>
        <v>0</v>
      </c>
      <c r="AD27" s="113"/>
      <c r="AG27" s="127" t="str">
        <f t="shared" si="0"/>
        <v>Select One</v>
      </c>
      <c r="AH27" s="127" t="str">
        <f t="shared" si="7"/>
        <v>Yes</v>
      </c>
      <c r="AI27" s="127" t="str">
        <f t="shared" si="8"/>
        <v>No</v>
      </c>
      <c r="AJ27" s="120" t="str">
        <f t="shared" si="9"/>
        <v/>
      </c>
      <c r="AK27" s="120" t="str">
        <f t="shared" si="10"/>
        <v/>
      </c>
      <c r="AL27" s="120" t="str">
        <f t="shared" si="11"/>
        <v/>
      </c>
      <c r="AM27" s="120" t="b">
        <f t="shared" si="12"/>
        <v>0</v>
      </c>
      <c r="AN27" s="120">
        <f t="shared" si="13"/>
        <v>0</v>
      </c>
      <c r="AO27" s="127" t="b">
        <f t="shared" si="14"/>
        <v>0</v>
      </c>
      <c r="AP27" s="127" t="b">
        <f t="shared" si="15"/>
        <v>1</v>
      </c>
      <c r="AQ27" s="127" t="b">
        <f t="shared" si="16"/>
        <v>1</v>
      </c>
      <c r="AR27" s="127" t="b">
        <f t="shared" si="17"/>
        <v>0</v>
      </c>
      <c r="AS27" s="127" t="b">
        <f t="shared" si="18"/>
        <v>0</v>
      </c>
      <c r="AT27" s="120">
        <f t="shared" si="19"/>
        <v>0</v>
      </c>
      <c r="AU27" s="120">
        <f t="shared" si="20"/>
        <v>0</v>
      </c>
      <c r="AV27" s="120">
        <f t="shared" si="21"/>
        <v>0</v>
      </c>
      <c r="AW27" s="127">
        <f t="shared" si="22"/>
        <v>0</v>
      </c>
      <c r="AX27" s="127">
        <f t="shared" si="23"/>
        <v>0</v>
      </c>
      <c r="AY27" s="127">
        <f t="shared" si="24"/>
        <v>0</v>
      </c>
      <c r="AZ27" s="127">
        <f t="shared" si="25"/>
        <v>0</v>
      </c>
      <c r="BA27" s="120">
        <f t="shared" si="26"/>
        <v>0</v>
      </c>
      <c r="BB27" s="127" t="str">
        <f t="shared" si="27"/>
        <v/>
      </c>
      <c r="BE27" s="127" t="str">
        <f t="shared" si="28"/>
        <v/>
      </c>
    </row>
    <row r="28" spans="2:57" ht="35.1" customHeight="1" thickBot="1" x14ac:dyDescent="0.25">
      <c r="B28" s="130">
        <v>23</v>
      </c>
      <c r="C28" s="146"/>
      <c r="D28" s="137" t="s">
        <v>45</v>
      </c>
      <c r="E28" s="146"/>
      <c r="F28" s="137" t="s">
        <v>45</v>
      </c>
      <c r="G28" s="137"/>
      <c r="H28" s="136" t="str">
        <f t="shared" si="3"/>
        <v/>
      </c>
      <c r="I28" s="136" t="str">
        <f t="shared" si="4"/>
        <v/>
      </c>
      <c r="J28" s="137"/>
      <c r="AB28" s="126" t="str">
        <f t="shared" si="5"/>
        <v>no</v>
      </c>
      <c r="AC28" s="126">
        <f t="shared" si="6"/>
        <v>0</v>
      </c>
      <c r="AD28" s="113"/>
      <c r="AG28" s="127" t="str">
        <f t="shared" si="0"/>
        <v>Select One</v>
      </c>
      <c r="AH28" s="127" t="str">
        <f t="shared" si="7"/>
        <v>Yes</v>
      </c>
      <c r="AI28" s="127" t="str">
        <f t="shared" si="8"/>
        <v>No</v>
      </c>
      <c r="AJ28" s="120" t="str">
        <f t="shared" si="9"/>
        <v/>
      </c>
      <c r="AK28" s="120" t="str">
        <f t="shared" si="10"/>
        <v/>
      </c>
      <c r="AL28" s="120" t="str">
        <f t="shared" si="11"/>
        <v/>
      </c>
      <c r="AM28" s="120" t="b">
        <f t="shared" si="12"/>
        <v>0</v>
      </c>
      <c r="AN28" s="120">
        <f t="shared" si="13"/>
        <v>0</v>
      </c>
      <c r="AO28" s="127" t="b">
        <f t="shared" si="14"/>
        <v>0</v>
      </c>
      <c r="AP28" s="127" t="b">
        <f t="shared" si="15"/>
        <v>1</v>
      </c>
      <c r="AQ28" s="127" t="b">
        <f t="shared" si="16"/>
        <v>1</v>
      </c>
      <c r="AR28" s="127" t="b">
        <f t="shared" si="17"/>
        <v>0</v>
      </c>
      <c r="AS28" s="127" t="b">
        <f t="shared" si="18"/>
        <v>0</v>
      </c>
      <c r="AT28" s="120">
        <f t="shared" si="19"/>
        <v>0</v>
      </c>
      <c r="AU28" s="120">
        <f t="shared" si="20"/>
        <v>0</v>
      </c>
      <c r="AV28" s="120">
        <f t="shared" si="21"/>
        <v>0</v>
      </c>
      <c r="AW28" s="127">
        <f t="shared" si="22"/>
        <v>0</v>
      </c>
      <c r="AX28" s="127">
        <f t="shared" si="23"/>
        <v>0</v>
      </c>
      <c r="AY28" s="127">
        <f t="shared" si="24"/>
        <v>0</v>
      </c>
      <c r="AZ28" s="127">
        <f t="shared" si="25"/>
        <v>0</v>
      </c>
      <c r="BA28" s="120">
        <f t="shared" si="26"/>
        <v>0</v>
      </c>
      <c r="BB28" s="127" t="str">
        <f t="shared" si="27"/>
        <v/>
      </c>
      <c r="BE28" s="127" t="str">
        <f t="shared" si="28"/>
        <v/>
      </c>
    </row>
    <row r="29" spans="2:57" ht="35.1" customHeight="1" thickBot="1" x14ac:dyDescent="0.25">
      <c r="B29" s="130">
        <v>24</v>
      </c>
      <c r="C29" s="146"/>
      <c r="D29" s="137" t="s">
        <v>45</v>
      </c>
      <c r="E29" s="146"/>
      <c r="F29" s="137" t="s">
        <v>45</v>
      </c>
      <c r="G29" s="137"/>
      <c r="H29" s="136" t="str">
        <f t="shared" si="3"/>
        <v/>
      </c>
      <c r="I29" s="136" t="str">
        <f t="shared" si="4"/>
        <v/>
      </c>
      <c r="J29" s="137"/>
      <c r="AB29" s="126" t="str">
        <f t="shared" si="5"/>
        <v>no</v>
      </c>
      <c r="AC29" s="126">
        <f t="shared" si="6"/>
        <v>0</v>
      </c>
      <c r="AD29" s="113"/>
      <c r="AG29" s="127" t="str">
        <f t="shared" si="0"/>
        <v>Select One</v>
      </c>
      <c r="AH29" s="127" t="str">
        <f t="shared" si="7"/>
        <v>Yes</v>
      </c>
      <c r="AI29" s="127" t="str">
        <f t="shared" si="8"/>
        <v>No</v>
      </c>
      <c r="AJ29" s="120" t="str">
        <f t="shared" si="9"/>
        <v/>
      </c>
      <c r="AK29" s="120" t="str">
        <f t="shared" si="10"/>
        <v/>
      </c>
      <c r="AL29" s="120" t="str">
        <f t="shared" si="11"/>
        <v/>
      </c>
      <c r="AM29" s="120" t="b">
        <f t="shared" si="12"/>
        <v>0</v>
      </c>
      <c r="AN29" s="120">
        <f t="shared" si="13"/>
        <v>0</v>
      </c>
      <c r="AO29" s="127" t="b">
        <f t="shared" si="14"/>
        <v>0</v>
      </c>
      <c r="AP29" s="127" t="b">
        <f t="shared" si="15"/>
        <v>1</v>
      </c>
      <c r="AQ29" s="127" t="b">
        <f t="shared" si="16"/>
        <v>1</v>
      </c>
      <c r="AR29" s="127" t="b">
        <f t="shared" si="17"/>
        <v>0</v>
      </c>
      <c r="AS29" s="127" t="b">
        <f t="shared" si="18"/>
        <v>0</v>
      </c>
      <c r="AT29" s="120">
        <f t="shared" si="19"/>
        <v>0</v>
      </c>
      <c r="AU29" s="120">
        <f t="shared" si="20"/>
        <v>0</v>
      </c>
      <c r="AV29" s="120">
        <f t="shared" si="21"/>
        <v>0</v>
      </c>
      <c r="AW29" s="127">
        <f t="shared" si="22"/>
        <v>0</v>
      </c>
      <c r="AX29" s="127">
        <f t="shared" si="23"/>
        <v>0</v>
      </c>
      <c r="AY29" s="127">
        <f t="shared" si="24"/>
        <v>0</v>
      </c>
      <c r="AZ29" s="127">
        <f t="shared" si="25"/>
        <v>0</v>
      </c>
      <c r="BA29" s="120">
        <f t="shared" si="26"/>
        <v>0</v>
      </c>
      <c r="BB29" s="127" t="str">
        <f t="shared" si="27"/>
        <v/>
      </c>
      <c r="BE29" s="127" t="str">
        <f t="shared" si="28"/>
        <v/>
      </c>
    </row>
    <row r="30" spans="2:57" ht="35.1" customHeight="1" thickBot="1" x14ac:dyDescent="0.25">
      <c r="B30" s="130">
        <v>25</v>
      </c>
      <c r="C30" s="146"/>
      <c r="D30" s="137" t="s">
        <v>45</v>
      </c>
      <c r="E30" s="146"/>
      <c r="F30" s="137" t="s">
        <v>45</v>
      </c>
      <c r="G30" s="137"/>
      <c r="H30" s="136" t="str">
        <f t="shared" si="3"/>
        <v/>
      </c>
      <c r="I30" s="136" t="str">
        <f t="shared" si="4"/>
        <v/>
      </c>
      <c r="J30" s="137"/>
      <c r="AB30" s="126" t="str">
        <f t="shared" si="5"/>
        <v>no</v>
      </c>
      <c r="AC30" s="126">
        <f t="shared" si="6"/>
        <v>0</v>
      </c>
      <c r="AD30" s="113"/>
      <c r="AG30" s="127" t="str">
        <f t="shared" si="0"/>
        <v>Select One</v>
      </c>
      <c r="AH30" s="127" t="str">
        <f t="shared" si="7"/>
        <v>Yes</v>
      </c>
      <c r="AI30" s="127" t="str">
        <f t="shared" si="8"/>
        <v>No</v>
      </c>
      <c r="AJ30" s="120" t="str">
        <f t="shared" si="9"/>
        <v/>
      </c>
      <c r="AK30" s="120" t="str">
        <f t="shared" si="10"/>
        <v/>
      </c>
      <c r="AL30" s="120" t="str">
        <f t="shared" si="11"/>
        <v/>
      </c>
      <c r="AM30" s="120" t="b">
        <f t="shared" si="12"/>
        <v>0</v>
      </c>
      <c r="AN30" s="120">
        <f t="shared" si="13"/>
        <v>0</v>
      </c>
      <c r="AO30" s="127" t="b">
        <f t="shared" si="14"/>
        <v>0</v>
      </c>
      <c r="AP30" s="127" t="b">
        <f t="shared" si="15"/>
        <v>1</v>
      </c>
      <c r="AQ30" s="127" t="b">
        <f t="shared" si="16"/>
        <v>1</v>
      </c>
      <c r="AR30" s="127" t="b">
        <f t="shared" si="17"/>
        <v>0</v>
      </c>
      <c r="AS30" s="127" t="b">
        <f t="shared" si="18"/>
        <v>0</v>
      </c>
      <c r="AT30" s="120">
        <f t="shared" si="19"/>
        <v>0</v>
      </c>
      <c r="AU30" s="120">
        <f t="shared" si="20"/>
        <v>0</v>
      </c>
      <c r="AV30" s="120">
        <f t="shared" si="21"/>
        <v>0</v>
      </c>
      <c r="AW30" s="127">
        <f t="shared" si="22"/>
        <v>0</v>
      </c>
      <c r="AX30" s="127">
        <f t="shared" si="23"/>
        <v>0</v>
      </c>
      <c r="AY30" s="127">
        <f t="shared" si="24"/>
        <v>0</v>
      </c>
      <c r="AZ30" s="127">
        <f t="shared" si="25"/>
        <v>0</v>
      </c>
      <c r="BA30" s="120">
        <f t="shared" si="26"/>
        <v>0</v>
      </c>
      <c r="BB30" s="127" t="str">
        <f t="shared" si="27"/>
        <v/>
      </c>
      <c r="BE30" s="127" t="str">
        <f t="shared" si="28"/>
        <v/>
      </c>
    </row>
    <row r="31" spans="2:57" ht="35.1" customHeight="1" thickBot="1" x14ac:dyDescent="0.25">
      <c r="B31" s="130">
        <v>26</v>
      </c>
      <c r="C31" s="146"/>
      <c r="D31" s="137" t="s">
        <v>45</v>
      </c>
      <c r="E31" s="146"/>
      <c r="F31" s="137" t="s">
        <v>45</v>
      </c>
      <c r="G31" s="137"/>
      <c r="H31" s="136" t="str">
        <f t="shared" si="3"/>
        <v/>
      </c>
      <c r="I31" s="136" t="str">
        <f t="shared" si="4"/>
        <v/>
      </c>
      <c r="J31" s="137"/>
      <c r="AB31" s="126" t="str">
        <f t="shared" si="5"/>
        <v>no</v>
      </c>
      <c r="AC31" s="126">
        <f t="shared" si="6"/>
        <v>0</v>
      </c>
      <c r="AD31" s="113"/>
      <c r="AG31" s="127" t="str">
        <f t="shared" si="0"/>
        <v>Select One</v>
      </c>
      <c r="AH31" s="127" t="str">
        <f t="shared" si="7"/>
        <v>Yes</v>
      </c>
      <c r="AI31" s="127" t="str">
        <f t="shared" si="8"/>
        <v>No</v>
      </c>
      <c r="AJ31" s="120" t="str">
        <f t="shared" si="9"/>
        <v/>
      </c>
      <c r="AK31" s="120" t="str">
        <f t="shared" si="10"/>
        <v/>
      </c>
      <c r="AL31" s="120" t="str">
        <f t="shared" si="11"/>
        <v/>
      </c>
      <c r="AM31" s="120" t="b">
        <f t="shared" si="12"/>
        <v>0</v>
      </c>
      <c r="AN31" s="120">
        <f t="shared" si="13"/>
        <v>0</v>
      </c>
      <c r="AO31" s="127" t="b">
        <f t="shared" si="14"/>
        <v>0</v>
      </c>
      <c r="AP31" s="127" t="b">
        <f t="shared" si="15"/>
        <v>1</v>
      </c>
      <c r="AQ31" s="127" t="b">
        <f t="shared" si="16"/>
        <v>1</v>
      </c>
      <c r="AR31" s="127" t="b">
        <f t="shared" si="17"/>
        <v>0</v>
      </c>
      <c r="AS31" s="127" t="b">
        <f t="shared" si="18"/>
        <v>0</v>
      </c>
      <c r="AT31" s="120">
        <f t="shared" si="19"/>
        <v>0</v>
      </c>
      <c r="AU31" s="120">
        <f t="shared" si="20"/>
        <v>0</v>
      </c>
      <c r="AV31" s="120">
        <f t="shared" si="21"/>
        <v>0</v>
      </c>
      <c r="AW31" s="127">
        <f t="shared" si="22"/>
        <v>0</v>
      </c>
      <c r="AX31" s="127">
        <f t="shared" si="23"/>
        <v>0</v>
      </c>
      <c r="AY31" s="127">
        <f t="shared" si="24"/>
        <v>0</v>
      </c>
      <c r="AZ31" s="127">
        <f t="shared" si="25"/>
        <v>0</v>
      </c>
      <c r="BA31" s="120">
        <f t="shared" si="26"/>
        <v>0</v>
      </c>
      <c r="BB31" s="127" t="str">
        <f t="shared" si="27"/>
        <v/>
      </c>
      <c r="BE31" s="127" t="str">
        <f t="shared" si="28"/>
        <v/>
      </c>
    </row>
    <row r="32" spans="2:57" ht="35.1" customHeight="1" thickBot="1" x14ac:dyDescent="0.25">
      <c r="B32" s="130">
        <v>27</v>
      </c>
      <c r="C32" s="146"/>
      <c r="D32" s="137" t="s">
        <v>45</v>
      </c>
      <c r="E32" s="146"/>
      <c r="F32" s="137" t="s">
        <v>45</v>
      </c>
      <c r="G32" s="137"/>
      <c r="H32" s="136" t="str">
        <f t="shared" si="3"/>
        <v/>
      </c>
      <c r="I32" s="136" t="str">
        <f t="shared" si="4"/>
        <v/>
      </c>
      <c r="J32" s="137"/>
      <c r="AB32" s="126" t="str">
        <f t="shared" si="5"/>
        <v>no</v>
      </c>
      <c r="AC32" s="126">
        <f t="shared" si="6"/>
        <v>0</v>
      </c>
      <c r="AD32" s="113"/>
      <c r="AG32" s="127" t="str">
        <f t="shared" si="0"/>
        <v>Select One</v>
      </c>
      <c r="AH32" s="127" t="str">
        <f t="shared" si="7"/>
        <v>Yes</v>
      </c>
      <c r="AI32" s="127" t="str">
        <f t="shared" si="8"/>
        <v>No</v>
      </c>
      <c r="AJ32" s="120" t="str">
        <f t="shared" si="9"/>
        <v/>
      </c>
      <c r="AK32" s="120" t="str">
        <f t="shared" si="10"/>
        <v/>
      </c>
      <c r="AL32" s="120" t="str">
        <f t="shared" si="11"/>
        <v/>
      </c>
      <c r="AM32" s="120" t="b">
        <f t="shared" si="12"/>
        <v>0</v>
      </c>
      <c r="AN32" s="120">
        <f t="shared" si="13"/>
        <v>0</v>
      </c>
      <c r="AO32" s="127" t="b">
        <f t="shared" si="14"/>
        <v>0</v>
      </c>
      <c r="AP32" s="127" t="b">
        <f t="shared" si="15"/>
        <v>1</v>
      </c>
      <c r="AQ32" s="127" t="b">
        <f t="shared" si="16"/>
        <v>1</v>
      </c>
      <c r="AR32" s="127" t="b">
        <f t="shared" si="17"/>
        <v>0</v>
      </c>
      <c r="AS32" s="127" t="b">
        <f t="shared" si="18"/>
        <v>0</v>
      </c>
      <c r="AT32" s="120">
        <f t="shared" si="19"/>
        <v>0</v>
      </c>
      <c r="AU32" s="120">
        <f t="shared" si="20"/>
        <v>0</v>
      </c>
      <c r="AV32" s="120">
        <f t="shared" si="21"/>
        <v>0</v>
      </c>
      <c r="AW32" s="127">
        <f t="shared" si="22"/>
        <v>0</v>
      </c>
      <c r="AX32" s="127">
        <f t="shared" si="23"/>
        <v>0</v>
      </c>
      <c r="AY32" s="127">
        <f t="shared" si="24"/>
        <v>0</v>
      </c>
      <c r="AZ32" s="127">
        <f t="shared" si="25"/>
        <v>0</v>
      </c>
      <c r="BA32" s="120">
        <f t="shared" si="26"/>
        <v>0</v>
      </c>
      <c r="BB32" s="127" t="str">
        <f t="shared" si="27"/>
        <v/>
      </c>
      <c r="BE32" s="127" t="str">
        <f t="shared" si="28"/>
        <v/>
      </c>
    </row>
    <row r="33" spans="2:57" ht="35.1" customHeight="1" thickBot="1" x14ac:dyDescent="0.25">
      <c r="B33" s="130">
        <v>28</v>
      </c>
      <c r="C33" s="146"/>
      <c r="D33" s="137" t="s">
        <v>45</v>
      </c>
      <c r="E33" s="146"/>
      <c r="F33" s="137" t="s">
        <v>45</v>
      </c>
      <c r="G33" s="137"/>
      <c r="H33" s="136" t="str">
        <f t="shared" si="3"/>
        <v/>
      </c>
      <c r="I33" s="136" t="str">
        <f t="shared" si="4"/>
        <v/>
      </c>
      <c r="J33" s="137"/>
      <c r="AB33" s="126" t="str">
        <f t="shared" si="5"/>
        <v>no</v>
      </c>
      <c r="AC33" s="126">
        <f t="shared" si="6"/>
        <v>0</v>
      </c>
      <c r="AD33" s="113"/>
      <c r="AG33" s="127" t="str">
        <f t="shared" si="0"/>
        <v>Select One</v>
      </c>
      <c r="AH33" s="127" t="str">
        <f t="shared" si="7"/>
        <v>Yes</v>
      </c>
      <c r="AI33" s="127" t="str">
        <f t="shared" si="8"/>
        <v>No</v>
      </c>
      <c r="AJ33" s="120" t="str">
        <f t="shared" si="9"/>
        <v/>
      </c>
      <c r="AK33" s="120" t="str">
        <f t="shared" si="10"/>
        <v/>
      </c>
      <c r="AL33" s="120" t="str">
        <f t="shared" si="11"/>
        <v/>
      </c>
      <c r="AM33" s="120" t="b">
        <f t="shared" si="12"/>
        <v>0</v>
      </c>
      <c r="AN33" s="120">
        <f t="shared" si="13"/>
        <v>0</v>
      </c>
      <c r="AO33" s="127" t="b">
        <f t="shared" si="14"/>
        <v>0</v>
      </c>
      <c r="AP33" s="127" t="b">
        <f t="shared" si="15"/>
        <v>1</v>
      </c>
      <c r="AQ33" s="127" t="b">
        <f t="shared" si="16"/>
        <v>1</v>
      </c>
      <c r="AR33" s="127" t="b">
        <f t="shared" si="17"/>
        <v>0</v>
      </c>
      <c r="AS33" s="127" t="b">
        <f t="shared" si="18"/>
        <v>0</v>
      </c>
      <c r="AT33" s="120">
        <f t="shared" si="19"/>
        <v>0</v>
      </c>
      <c r="AU33" s="120">
        <f t="shared" si="20"/>
        <v>0</v>
      </c>
      <c r="AV33" s="120">
        <f t="shared" si="21"/>
        <v>0</v>
      </c>
      <c r="AW33" s="127">
        <f t="shared" si="22"/>
        <v>0</v>
      </c>
      <c r="AX33" s="127">
        <f t="shared" si="23"/>
        <v>0</v>
      </c>
      <c r="AY33" s="127">
        <f t="shared" si="24"/>
        <v>0</v>
      </c>
      <c r="AZ33" s="127">
        <f t="shared" si="25"/>
        <v>0</v>
      </c>
      <c r="BA33" s="120">
        <f t="shared" si="26"/>
        <v>0</v>
      </c>
      <c r="BB33" s="127" t="str">
        <f t="shared" si="27"/>
        <v/>
      </c>
      <c r="BE33" s="127" t="str">
        <f t="shared" si="28"/>
        <v/>
      </c>
    </row>
    <row r="34" spans="2:57" ht="35.1" customHeight="1" thickBot="1" x14ac:dyDescent="0.25">
      <c r="B34" s="130">
        <v>29</v>
      </c>
      <c r="C34" s="146"/>
      <c r="D34" s="137" t="s">
        <v>45</v>
      </c>
      <c r="E34" s="146"/>
      <c r="F34" s="137" t="s">
        <v>45</v>
      </c>
      <c r="G34" s="137"/>
      <c r="H34" s="136" t="str">
        <f t="shared" si="3"/>
        <v/>
      </c>
      <c r="I34" s="136" t="str">
        <f t="shared" si="4"/>
        <v/>
      </c>
      <c r="J34" s="137"/>
      <c r="AB34" s="126" t="str">
        <f t="shared" si="5"/>
        <v>no</v>
      </c>
      <c r="AC34" s="126">
        <f t="shared" si="6"/>
        <v>0</v>
      </c>
      <c r="AD34" s="113"/>
      <c r="AG34" s="127" t="str">
        <f t="shared" si="0"/>
        <v>Select One</v>
      </c>
      <c r="AH34" s="127" t="str">
        <f t="shared" si="7"/>
        <v>Yes</v>
      </c>
      <c r="AI34" s="127" t="str">
        <f t="shared" si="8"/>
        <v>No</v>
      </c>
      <c r="AJ34" s="120" t="str">
        <f t="shared" si="9"/>
        <v/>
      </c>
      <c r="AK34" s="120" t="str">
        <f t="shared" si="10"/>
        <v/>
      </c>
      <c r="AL34" s="120" t="str">
        <f t="shared" si="11"/>
        <v/>
      </c>
      <c r="AM34" s="120" t="b">
        <f t="shared" si="12"/>
        <v>0</v>
      </c>
      <c r="AN34" s="120">
        <f t="shared" si="13"/>
        <v>0</v>
      </c>
      <c r="AO34" s="127" t="b">
        <f t="shared" si="14"/>
        <v>0</v>
      </c>
      <c r="AP34" s="127" t="b">
        <f t="shared" si="15"/>
        <v>1</v>
      </c>
      <c r="AQ34" s="127" t="b">
        <f t="shared" si="16"/>
        <v>1</v>
      </c>
      <c r="AR34" s="127" t="b">
        <f t="shared" si="17"/>
        <v>0</v>
      </c>
      <c r="AS34" s="127" t="b">
        <f t="shared" si="18"/>
        <v>0</v>
      </c>
      <c r="AT34" s="120">
        <f t="shared" si="19"/>
        <v>0</v>
      </c>
      <c r="AU34" s="120">
        <f t="shared" si="20"/>
        <v>0</v>
      </c>
      <c r="AV34" s="120">
        <f t="shared" si="21"/>
        <v>0</v>
      </c>
      <c r="AW34" s="127">
        <f t="shared" si="22"/>
        <v>0</v>
      </c>
      <c r="AX34" s="127">
        <f t="shared" si="23"/>
        <v>0</v>
      </c>
      <c r="AY34" s="127">
        <f t="shared" si="24"/>
        <v>0</v>
      </c>
      <c r="AZ34" s="127">
        <f t="shared" si="25"/>
        <v>0</v>
      </c>
      <c r="BA34" s="120">
        <f t="shared" si="26"/>
        <v>0</v>
      </c>
      <c r="BB34" s="127" t="str">
        <f t="shared" si="27"/>
        <v/>
      </c>
      <c r="BE34" s="127" t="str">
        <f t="shared" si="28"/>
        <v/>
      </c>
    </row>
    <row r="35" spans="2:57" ht="35.1" customHeight="1" thickBot="1" x14ac:dyDescent="0.25">
      <c r="B35" s="130">
        <v>30</v>
      </c>
      <c r="C35" s="146"/>
      <c r="D35" s="137" t="s">
        <v>45</v>
      </c>
      <c r="E35" s="146"/>
      <c r="F35" s="137" t="s">
        <v>45</v>
      </c>
      <c r="G35" s="137"/>
      <c r="H35" s="136" t="str">
        <f t="shared" si="3"/>
        <v/>
      </c>
      <c r="I35" s="136" t="str">
        <f t="shared" si="4"/>
        <v/>
      </c>
      <c r="J35" s="137"/>
      <c r="AB35" s="126" t="str">
        <f t="shared" si="5"/>
        <v>no</v>
      </c>
      <c r="AC35" s="126">
        <f t="shared" si="6"/>
        <v>0</v>
      </c>
      <c r="AD35" s="113"/>
      <c r="AG35" s="127" t="str">
        <f t="shared" si="0"/>
        <v>Select One</v>
      </c>
      <c r="AH35" s="127" t="str">
        <f t="shared" si="7"/>
        <v>Yes</v>
      </c>
      <c r="AI35" s="127" t="str">
        <f t="shared" si="8"/>
        <v>No</v>
      </c>
      <c r="AJ35" s="120" t="str">
        <f t="shared" si="9"/>
        <v/>
      </c>
      <c r="AK35" s="120" t="str">
        <f t="shared" si="10"/>
        <v/>
      </c>
      <c r="AL35" s="120" t="str">
        <f t="shared" si="11"/>
        <v/>
      </c>
      <c r="AM35" s="120" t="b">
        <f t="shared" si="12"/>
        <v>0</v>
      </c>
      <c r="AN35" s="120">
        <f t="shared" si="13"/>
        <v>0</v>
      </c>
      <c r="AO35" s="127" t="b">
        <f t="shared" si="14"/>
        <v>0</v>
      </c>
      <c r="AP35" s="127" t="b">
        <f t="shared" si="15"/>
        <v>1</v>
      </c>
      <c r="AQ35" s="127" t="b">
        <f t="shared" si="16"/>
        <v>1</v>
      </c>
      <c r="AR35" s="127" t="b">
        <f t="shared" si="17"/>
        <v>0</v>
      </c>
      <c r="AS35" s="127" t="b">
        <f t="shared" si="18"/>
        <v>0</v>
      </c>
      <c r="AT35" s="120">
        <f t="shared" si="19"/>
        <v>0</v>
      </c>
      <c r="AU35" s="120">
        <f t="shared" si="20"/>
        <v>0</v>
      </c>
      <c r="AV35" s="120">
        <f t="shared" si="21"/>
        <v>0</v>
      </c>
      <c r="AW35" s="127">
        <f t="shared" si="22"/>
        <v>0</v>
      </c>
      <c r="AX35" s="127">
        <f t="shared" si="23"/>
        <v>0</v>
      </c>
      <c r="AY35" s="127">
        <f t="shared" si="24"/>
        <v>0</v>
      </c>
      <c r="AZ35" s="127">
        <f t="shared" si="25"/>
        <v>0</v>
      </c>
      <c r="BA35" s="120">
        <f t="shared" si="26"/>
        <v>0</v>
      </c>
      <c r="BB35" s="127" t="str">
        <f t="shared" si="27"/>
        <v/>
      </c>
      <c r="BE35" s="127" t="str">
        <f t="shared" si="28"/>
        <v/>
      </c>
    </row>
    <row r="36" spans="2:57" ht="35.1" customHeight="1" thickBot="1" x14ac:dyDescent="0.25">
      <c r="B36" s="130">
        <v>31</v>
      </c>
      <c r="C36" s="146"/>
      <c r="D36" s="137" t="s">
        <v>45</v>
      </c>
      <c r="E36" s="146"/>
      <c r="F36" s="137" t="s">
        <v>45</v>
      </c>
      <c r="G36" s="137"/>
      <c r="H36" s="136" t="str">
        <f t="shared" si="3"/>
        <v/>
      </c>
      <c r="I36" s="136" t="str">
        <f t="shared" si="4"/>
        <v/>
      </c>
      <c r="J36" s="137"/>
      <c r="AB36" s="126" t="str">
        <f t="shared" si="5"/>
        <v>no</v>
      </c>
      <c r="AC36" s="126">
        <f t="shared" si="6"/>
        <v>0</v>
      </c>
      <c r="AD36" s="113"/>
      <c r="AG36" s="127" t="str">
        <f t="shared" si="0"/>
        <v>Select One</v>
      </c>
      <c r="AH36" s="127" t="str">
        <f t="shared" si="7"/>
        <v>Yes</v>
      </c>
      <c r="AI36" s="127" t="str">
        <f t="shared" si="8"/>
        <v>No</v>
      </c>
      <c r="AJ36" s="120" t="str">
        <f t="shared" si="9"/>
        <v/>
      </c>
      <c r="AK36" s="120" t="str">
        <f t="shared" si="10"/>
        <v/>
      </c>
      <c r="AL36" s="120" t="str">
        <f t="shared" si="11"/>
        <v/>
      </c>
      <c r="AM36" s="120" t="b">
        <f t="shared" si="12"/>
        <v>0</v>
      </c>
      <c r="AN36" s="120">
        <f t="shared" si="13"/>
        <v>0</v>
      </c>
      <c r="AO36" s="127" t="b">
        <f t="shared" si="14"/>
        <v>0</v>
      </c>
      <c r="AP36" s="127" t="b">
        <f t="shared" si="15"/>
        <v>1</v>
      </c>
      <c r="AQ36" s="127" t="b">
        <f t="shared" si="16"/>
        <v>1</v>
      </c>
      <c r="AR36" s="127" t="b">
        <f t="shared" si="17"/>
        <v>0</v>
      </c>
      <c r="AS36" s="127" t="b">
        <f t="shared" si="18"/>
        <v>0</v>
      </c>
      <c r="AT36" s="120">
        <f t="shared" si="19"/>
        <v>0</v>
      </c>
      <c r="AU36" s="120">
        <f t="shared" si="20"/>
        <v>0</v>
      </c>
      <c r="AV36" s="120">
        <f t="shared" si="21"/>
        <v>0</v>
      </c>
      <c r="AW36" s="127">
        <f t="shared" si="22"/>
        <v>0</v>
      </c>
      <c r="AX36" s="127">
        <f t="shared" si="23"/>
        <v>0</v>
      </c>
      <c r="AY36" s="127">
        <f t="shared" si="24"/>
        <v>0</v>
      </c>
      <c r="AZ36" s="127">
        <f t="shared" si="25"/>
        <v>0</v>
      </c>
      <c r="BA36" s="120">
        <f t="shared" si="26"/>
        <v>0</v>
      </c>
      <c r="BB36" s="127" t="str">
        <f t="shared" si="27"/>
        <v/>
      </c>
      <c r="BE36" s="127" t="str">
        <f t="shared" si="28"/>
        <v/>
      </c>
    </row>
    <row r="37" spans="2:57" ht="35.1" customHeight="1" thickBot="1" x14ac:dyDescent="0.25">
      <c r="B37" s="130">
        <v>32</v>
      </c>
      <c r="C37" s="146"/>
      <c r="D37" s="137" t="s">
        <v>45</v>
      </c>
      <c r="E37" s="146"/>
      <c r="F37" s="137" t="s">
        <v>45</v>
      </c>
      <c r="G37" s="137"/>
      <c r="H37" s="136" t="str">
        <f t="shared" si="3"/>
        <v/>
      </c>
      <c r="I37" s="136" t="str">
        <f t="shared" si="4"/>
        <v/>
      </c>
      <c r="J37" s="137"/>
      <c r="AB37" s="126" t="str">
        <f t="shared" si="5"/>
        <v>no</v>
      </c>
      <c r="AC37" s="126">
        <f t="shared" si="6"/>
        <v>0</v>
      </c>
      <c r="AD37" s="113"/>
      <c r="AG37" s="127" t="str">
        <f t="shared" si="0"/>
        <v>Select One</v>
      </c>
      <c r="AH37" s="127" t="str">
        <f t="shared" si="7"/>
        <v>Yes</v>
      </c>
      <c r="AI37" s="127" t="str">
        <f t="shared" si="8"/>
        <v>No</v>
      </c>
      <c r="AJ37" s="120" t="str">
        <f t="shared" si="9"/>
        <v/>
      </c>
      <c r="AK37" s="120" t="str">
        <f t="shared" si="10"/>
        <v/>
      </c>
      <c r="AL37" s="120" t="str">
        <f t="shared" si="11"/>
        <v/>
      </c>
      <c r="AM37" s="120" t="b">
        <f t="shared" si="12"/>
        <v>0</v>
      </c>
      <c r="AN37" s="120">
        <f t="shared" si="13"/>
        <v>0</v>
      </c>
      <c r="AO37" s="127" t="b">
        <f t="shared" si="14"/>
        <v>0</v>
      </c>
      <c r="AP37" s="127" t="b">
        <f t="shared" si="15"/>
        <v>1</v>
      </c>
      <c r="AQ37" s="127" t="b">
        <f t="shared" si="16"/>
        <v>1</v>
      </c>
      <c r="AR37" s="127" t="b">
        <f t="shared" si="17"/>
        <v>0</v>
      </c>
      <c r="AS37" s="127" t="b">
        <f t="shared" si="18"/>
        <v>0</v>
      </c>
      <c r="AT37" s="120">
        <f t="shared" si="19"/>
        <v>0</v>
      </c>
      <c r="AU37" s="120">
        <f t="shared" si="20"/>
        <v>0</v>
      </c>
      <c r="AV37" s="120">
        <f t="shared" si="21"/>
        <v>0</v>
      </c>
      <c r="AW37" s="127">
        <f t="shared" si="22"/>
        <v>0</v>
      </c>
      <c r="AX37" s="127">
        <f t="shared" si="23"/>
        <v>0</v>
      </c>
      <c r="AY37" s="127">
        <f t="shared" si="24"/>
        <v>0</v>
      </c>
      <c r="AZ37" s="127">
        <f t="shared" si="25"/>
        <v>0</v>
      </c>
      <c r="BA37" s="120">
        <f t="shared" si="26"/>
        <v>0</v>
      </c>
      <c r="BB37" s="127" t="str">
        <f t="shared" si="27"/>
        <v/>
      </c>
      <c r="BE37" s="127" t="str">
        <f t="shared" si="28"/>
        <v/>
      </c>
    </row>
    <row r="38" spans="2:57" ht="35.1" customHeight="1" thickBot="1" x14ac:dyDescent="0.25">
      <c r="B38" s="130">
        <v>33</v>
      </c>
      <c r="C38" s="146"/>
      <c r="D38" s="137" t="s">
        <v>45</v>
      </c>
      <c r="E38" s="146"/>
      <c r="F38" s="137" t="s">
        <v>45</v>
      </c>
      <c r="G38" s="137"/>
      <c r="H38" s="136" t="str">
        <f t="shared" si="3"/>
        <v/>
      </c>
      <c r="I38" s="136" t="str">
        <f t="shared" si="4"/>
        <v/>
      </c>
      <c r="J38" s="137"/>
      <c r="AB38" s="126" t="str">
        <f t="shared" si="5"/>
        <v>no</v>
      </c>
      <c r="AC38" s="126">
        <f t="shared" si="6"/>
        <v>0</v>
      </c>
      <c r="AD38" s="113"/>
      <c r="AG38" s="127" t="str">
        <f t="shared" si="0"/>
        <v>Select One</v>
      </c>
      <c r="AH38" s="127" t="str">
        <f t="shared" si="7"/>
        <v>Yes</v>
      </c>
      <c r="AI38" s="127" t="str">
        <f t="shared" si="8"/>
        <v>No</v>
      </c>
      <c r="AJ38" s="120" t="str">
        <f t="shared" si="9"/>
        <v/>
      </c>
      <c r="AK38" s="120" t="str">
        <f t="shared" si="10"/>
        <v/>
      </c>
      <c r="AL38" s="120" t="str">
        <f t="shared" si="11"/>
        <v/>
      </c>
      <c r="AM38" s="120" t="b">
        <f t="shared" si="12"/>
        <v>0</v>
      </c>
      <c r="AN38" s="120">
        <f t="shared" si="13"/>
        <v>0</v>
      </c>
      <c r="AO38" s="127" t="b">
        <f t="shared" si="14"/>
        <v>0</v>
      </c>
      <c r="AP38" s="127" t="b">
        <f t="shared" si="15"/>
        <v>1</v>
      </c>
      <c r="AQ38" s="127" t="b">
        <f t="shared" si="16"/>
        <v>1</v>
      </c>
      <c r="AR38" s="127" t="b">
        <f t="shared" si="17"/>
        <v>0</v>
      </c>
      <c r="AS38" s="127" t="b">
        <f t="shared" si="18"/>
        <v>0</v>
      </c>
      <c r="AT38" s="120">
        <f t="shared" si="19"/>
        <v>0</v>
      </c>
      <c r="AU38" s="120">
        <f t="shared" si="20"/>
        <v>0</v>
      </c>
      <c r="AV38" s="120">
        <f t="shared" si="21"/>
        <v>0</v>
      </c>
      <c r="AW38" s="127">
        <f t="shared" si="22"/>
        <v>0</v>
      </c>
      <c r="AX38" s="127">
        <f t="shared" si="23"/>
        <v>0</v>
      </c>
      <c r="AY38" s="127">
        <f t="shared" si="24"/>
        <v>0</v>
      </c>
      <c r="AZ38" s="127">
        <f t="shared" si="25"/>
        <v>0</v>
      </c>
      <c r="BA38" s="120">
        <f t="shared" si="26"/>
        <v>0</v>
      </c>
      <c r="BB38" s="127" t="str">
        <f t="shared" si="27"/>
        <v/>
      </c>
      <c r="BE38" s="127" t="str">
        <f t="shared" si="28"/>
        <v/>
      </c>
    </row>
    <row r="39" spans="2:57" ht="35.1" customHeight="1" thickBot="1" x14ac:dyDescent="0.25">
      <c r="B39" s="130">
        <v>34</v>
      </c>
      <c r="C39" s="146"/>
      <c r="D39" s="137" t="s">
        <v>45</v>
      </c>
      <c r="E39" s="146"/>
      <c r="F39" s="137" t="s">
        <v>45</v>
      </c>
      <c r="G39" s="137"/>
      <c r="H39" s="136" t="str">
        <f t="shared" si="3"/>
        <v/>
      </c>
      <c r="I39" s="136" t="str">
        <f t="shared" si="4"/>
        <v/>
      </c>
      <c r="J39" s="137"/>
      <c r="AB39" s="126" t="str">
        <f t="shared" si="5"/>
        <v>no</v>
      </c>
      <c r="AC39" s="126">
        <f t="shared" si="6"/>
        <v>0</v>
      </c>
      <c r="AD39" s="113"/>
      <c r="AG39" s="127" t="str">
        <f t="shared" si="0"/>
        <v>Select One</v>
      </c>
      <c r="AH39" s="127" t="str">
        <f t="shared" si="7"/>
        <v>Yes</v>
      </c>
      <c r="AI39" s="127" t="str">
        <f t="shared" si="8"/>
        <v>No</v>
      </c>
      <c r="AJ39" s="120" t="str">
        <f t="shared" si="9"/>
        <v/>
      </c>
      <c r="AK39" s="120" t="str">
        <f t="shared" si="10"/>
        <v/>
      </c>
      <c r="AL39" s="120" t="str">
        <f t="shared" si="11"/>
        <v/>
      </c>
      <c r="AM39" s="120" t="b">
        <f t="shared" si="12"/>
        <v>0</v>
      </c>
      <c r="AN39" s="120">
        <f t="shared" si="13"/>
        <v>0</v>
      </c>
      <c r="AO39" s="127" t="b">
        <f t="shared" si="14"/>
        <v>0</v>
      </c>
      <c r="AP39" s="127" t="b">
        <f t="shared" si="15"/>
        <v>1</v>
      </c>
      <c r="AQ39" s="127" t="b">
        <f t="shared" si="16"/>
        <v>1</v>
      </c>
      <c r="AR39" s="127" t="b">
        <f t="shared" si="17"/>
        <v>0</v>
      </c>
      <c r="AS39" s="127" t="b">
        <f t="shared" si="18"/>
        <v>0</v>
      </c>
      <c r="AT39" s="120">
        <f t="shared" si="19"/>
        <v>0</v>
      </c>
      <c r="AU39" s="120">
        <f t="shared" si="20"/>
        <v>0</v>
      </c>
      <c r="AV39" s="120">
        <f t="shared" si="21"/>
        <v>0</v>
      </c>
      <c r="AW39" s="127">
        <f t="shared" si="22"/>
        <v>0</v>
      </c>
      <c r="AX39" s="127">
        <f t="shared" si="23"/>
        <v>0</v>
      </c>
      <c r="AY39" s="127">
        <f t="shared" si="24"/>
        <v>0</v>
      </c>
      <c r="AZ39" s="127">
        <f t="shared" si="25"/>
        <v>0</v>
      </c>
      <c r="BA39" s="120">
        <f t="shared" si="26"/>
        <v>0</v>
      </c>
      <c r="BB39" s="127" t="str">
        <f t="shared" si="27"/>
        <v/>
      </c>
      <c r="BE39" s="127" t="str">
        <f t="shared" si="28"/>
        <v/>
      </c>
    </row>
    <row r="40" spans="2:57" ht="35.1" customHeight="1" thickBot="1" x14ac:dyDescent="0.25">
      <c r="B40" s="130">
        <v>35</v>
      </c>
      <c r="C40" s="146"/>
      <c r="D40" s="137" t="s">
        <v>45</v>
      </c>
      <c r="E40" s="146"/>
      <c r="F40" s="137" t="s">
        <v>45</v>
      </c>
      <c r="G40" s="137"/>
      <c r="H40" s="136" t="str">
        <f t="shared" si="3"/>
        <v/>
      </c>
      <c r="I40" s="136" t="str">
        <f t="shared" si="4"/>
        <v/>
      </c>
      <c r="J40" s="137"/>
      <c r="AB40" s="126" t="str">
        <f t="shared" si="5"/>
        <v>no</v>
      </c>
      <c r="AC40" s="126">
        <f t="shared" si="6"/>
        <v>0</v>
      </c>
      <c r="AD40" s="113"/>
      <c r="AG40" s="127" t="str">
        <f t="shared" si="0"/>
        <v>Select One</v>
      </c>
      <c r="AH40" s="127" t="str">
        <f t="shared" si="7"/>
        <v>Yes</v>
      </c>
      <c r="AI40" s="127" t="str">
        <f t="shared" si="8"/>
        <v>No</v>
      </c>
      <c r="AJ40" s="120" t="str">
        <f t="shared" si="9"/>
        <v/>
      </c>
      <c r="AK40" s="120" t="str">
        <f t="shared" si="10"/>
        <v/>
      </c>
      <c r="AL40" s="120" t="str">
        <f t="shared" si="11"/>
        <v/>
      </c>
      <c r="AM40" s="120" t="b">
        <f t="shared" si="12"/>
        <v>0</v>
      </c>
      <c r="AN40" s="120">
        <f t="shared" si="13"/>
        <v>0</v>
      </c>
      <c r="AO40" s="127" t="b">
        <f t="shared" si="14"/>
        <v>0</v>
      </c>
      <c r="AP40" s="127" t="b">
        <f t="shared" si="15"/>
        <v>1</v>
      </c>
      <c r="AQ40" s="127" t="b">
        <f t="shared" si="16"/>
        <v>1</v>
      </c>
      <c r="AR40" s="127" t="b">
        <f t="shared" si="17"/>
        <v>0</v>
      </c>
      <c r="AS40" s="127" t="b">
        <f t="shared" si="18"/>
        <v>0</v>
      </c>
      <c r="AT40" s="120">
        <f t="shared" si="19"/>
        <v>0</v>
      </c>
      <c r="AU40" s="120">
        <f t="shared" si="20"/>
        <v>0</v>
      </c>
      <c r="AV40" s="120">
        <f t="shared" si="21"/>
        <v>0</v>
      </c>
      <c r="AW40" s="127">
        <f t="shared" si="22"/>
        <v>0</v>
      </c>
      <c r="AX40" s="127">
        <f t="shared" si="23"/>
        <v>0</v>
      </c>
      <c r="AY40" s="127">
        <f t="shared" si="24"/>
        <v>0</v>
      </c>
      <c r="AZ40" s="127">
        <f t="shared" si="25"/>
        <v>0</v>
      </c>
      <c r="BA40" s="120">
        <f t="shared" si="26"/>
        <v>0</v>
      </c>
      <c r="BB40" s="127" t="str">
        <f t="shared" si="27"/>
        <v/>
      </c>
      <c r="BE40" s="127" t="str">
        <f t="shared" si="28"/>
        <v/>
      </c>
    </row>
    <row r="41" spans="2:57" ht="35.1" customHeight="1" thickBot="1" x14ac:dyDescent="0.25">
      <c r="B41" s="130">
        <v>36</v>
      </c>
      <c r="C41" s="146"/>
      <c r="D41" s="137" t="s">
        <v>45</v>
      </c>
      <c r="E41" s="146"/>
      <c r="F41" s="137" t="s">
        <v>45</v>
      </c>
      <c r="G41" s="137"/>
      <c r="H41" s="136" t="str">
        <f t="shared" si="3"/>
        <v/>
      </c>
      <c r="I41" s="136" t="str">
        <f t="shared" si="4"/>
        <v/>
      </c>
      <c r="J41" s="137"/>
      <c r="AB41" s="126" t="str">
        <f t="shared" si="5"/>
        <v>no</v>
      </c>
      <c r="AC41" s="126">
        <f t="shared" si="6"/>
        <v>0</v>
      </c>
      <c r="AD41" s="113"/>
      <c r="AG41" s="127" t="str">
        <f t="shared" si="0"/>
        <v>Select One</v>
      </c>
      <c r="AH41" s="127" t="str">
        <f t="shared" si="7"/>
        <v>Yes</v>
      </c>
      <c r="AI41" s="127" t="str">
        <f t="shared" si="8"/>
        <v>No</v>
      </c>
      <c r="AJ41" s="120" t="str">
        <f t="shared" si="9"/>
        <v/>
      </c>
      <c r="AK41" s="120" t="str">
        <f t="shared" si="10"/>
        <v/>
      </c>
      <c r="AL41" s="120" t="str">
        <f t="shared" si="11"/>
        <v/>
      </c>
      <c r="AM41" s="120" t="b">
        <f t="shared" si="12"/>
        <v>0</v>
      </c>
      <c r="AN41" s="120">
        <f t="shared" si="13"/>
        <v>0</v>
      </c>
      <c r="AO41" s="127" t="b">
        <f t="shared" si="14"/>
        <v>0</v>
      </c>
      <c r="AP41" s="127" t="b">
        <f t="shared" si="15"/>
        <v>1</v>
      </c>
      <c r="AQ41" s="127" t="b">
        <f t="shared" si="16"/>
        <v>1</v>
      </c>
      <c r="AR41" s="127" t="b">
        <f t="shared" si="17"/>
        <v>0</v>
      </c>
      <c r="AS41" s="127" t="b">
        <f t="shared" si="18"/>
        <v>0</v>
      </c>
      <c r="AT41" s="120">
        <f t="shared" si="19"/>
        <v>0</v>
      </c>
      <c r="AU41" s="120">
        <f t="shared" si="20"/>
        <v>0</v>
      </c>
      <c r="AV41" s="120">
        <f t="shared" si="21"/>
        <v>0</v>
      </c>
      <c r="AW41" s="127">
        <f t="shared" si="22"/>
        <v>0</v>
      </c>
      <c r="AX41" s="127">
        <f t="shared" si="23"/>
        <v>0</v>
      </c>
      <c r="AY41" s="127">
        <f t="shared" si="24"/>
        <v>0</v>
      </c>
      <c r="AZ41" s="127">
        <f t="shared" si="25"/>
        <v>0</v>
      </c>
      <c r="BA41" s="120">
        <f t="shared" si="26"/>
        <v>0</v>
      </c>
      <c r="BB41" s="127" t="str">
        <f t="shared" si="27"/>
        <v/>
      </c>
      <c r="BE41" s="127" t="str">
        <f t="shared" si="28"/>
        <v/>
      </c>
    </row>
    <row r="42" spans="2:57" ht="35.1" customHeight="1" thickBot="1" x14ac:dyDescent="0.25">
      <c r="B42" s="130">
        <v>37</v>
      </c>
      <c r="C42" s="146"/>
      <c r="D42" s="137" t="s">
        <v>45</v>
      </c>
      <c r="E42" s="146"/>
      <c r="F42" s="137" t="s">
        <v>45</v>
      </c>
      <c r="G42" s="137"/>
      <c r="H42" s="136" t="str">
        <f t="shared" si="3"/>
        <v/>
      </c>
      <c r="I42" s="136" t="str">
        <f t="shared" si="4"/>
        <v/>
      </c>
      <c r="J42" s="137"/>
      <c r="AB42" s="126" t="str">
        <f t="shared" si="5"/>
        <v>no</v>
      </c>
      <c r="AC42" s="126">
        <f t="shared" si="6"/>
        <v>0</v>
      </c>
      <c r="AD42" s="113"/>
      <c r="AG42" s="127" t="str">
        <f t="shared" si="0"/>
        <v>Select One</v>
      </c>
      <c r="AH42" s="127" t="str">
        <f t="shared" si="7"/>
        <v>Yes</v>
      </c>
      <c r="AI42" s="127" t="str">
        <f t="shared" si="8"/>
        <v>No</v>
      </c>
      <c r="AJ42" s="120" t="str">
        <f t="shared" si="9"/>
        <v/>
      </c>
      <c r="AK42" s="120" t="str">
        <f t="shared" si="10"/>
        <v/>
      </c>
      <c r="AL42" s="120" t="str">
        <f t="shared" si="11"/>
        <v/>
      </c>
      <c r="AM42" s="120" t="b">
        <f t="shared" si="12"/>
        <v>0</v>
      </c>
      <c r="AN42" s="120">
        <f t="shared" si="13"/>
        <v>0</v>
      </c>
      <c r="AO42" s="127" t="b">
        <f t="shared" si="14"/>
        <v>0</v>
      </c>
      <c r="AP42" s="127" t="b">
        <f t="shared" si="15"/>
        <v>1</v>
      </c>
      <c r="AQ42" s="127" t="b">
        <f t="shared" si="16"/>
        <v>1</v>
      </c>
      <c r="AR42" s="127" t="b">
        <f t="shared" si="17"/>
        <v>0</v>
      </c>
      <c r="AS42" s="127" t="b">
        <f t="shared" si="18"/>
        <v>0</v>
      </c>
      <c r="AT42" s="120">
        <f t="shared" si="19"/>
        <v>0</v>
      </c>
      <c r="AU42" s="120">
        <f t="shared" si="20"/>
        <v>0</v>
      </c>
      <c r="AV42" s="120">
        <f t="shared" si="21"/>
        <v>0</v>
      </c>
      <c r="AW42" s="127">
        <f t="shared" si="22"/>
        <v>0</v>
      </c>
      <c r="AX42" s="127">
        <f t="shared" si="23"/>
        <v>0</v>
      </c>
      <c r="AY42" s="127">
        <f t="shared" si="24"/>
        <v>0</v>
      </c>
      <c r="AZ42" s="127">
        <f t="shared" si="25"/>
        <v>0</v>
      </c>
      <c r="BA42" s="120">
        <f t="shared" si="26"/>
        <v>0</v>
      </c>
      <c r="BB42" s="127" t="str">
        <f t="shared" si="27"/>
        <v/>
      </c>
      <c r="BE42" s="127" t="str">
        <f t="shared" si="28"/>
        <v/>
      </c>
    </row>
    <row r="43" spans="2:57" ht="35.1" customHeight="1" thickBot="1" x14ac:dyDescent="0.25">
      <c r="B43" s="130">
        <v>38</v>
      </c>
      <c r="C43" s="146"/>
      <c r="D43" s="137" t="s">
        <v>45</v>
      </c>
      <c r="E43" s="146"/>
      <c r="F43" s="137" t="s">
        <v>45</v>
      </c>
      <c r="G43" s="137"/>
      <c r="H43" s="136" t="str">
        <f t="shared" si="3"/>
        <v/>
      </c>
      <c r="I43" s="136" t="str">
        <f t="shared" si="4"/>
        <v/>
      </c>
      <c r="J43" s="137"/>
      <c r="AB43" s="126" t="str">
        <f t="shared" si="5"/>
        <v>no</v>
      </c>
      <c r="AC43" s="126">
        <f t="shared" si="6"/>
        <v>0</v>
      </c>
      <c r="AD43" s="113"/>
      <c r="AG43" s="127" t="str">
        <f t="shared" si="0"/>
        <v>Select One</v>
      </c>
      <c r="AH43" s="127" t="str">
        <f t="shared" si="7"/>
        <v>Yes</v>
      </c>
      <c r="AI43" s="127" t="str">
        <f t="shared" si="8"/>
        <v>No</v>
      </c>
      <c r="AJ43" s="120" t="str">
        <f t="shared" si="9"/>
        <v/>
      </c>
      <c r="AK43" s="120" t="str">
        <f t="shared" si="10"/>
        <v/>
      </c>
      <c r="AL43" s="120" t="str">
        <f t="shared" si="11"/>
        <v/>
      </c>
      <c r="AM43" s="120" t="b">
        <f t="shared" si="12"/>
        <v>0</v>
      </c>
      <c r="AN43" s="120">
        <f t="shared" si="13"/>
        <v>0</v>
      </c>
      <c r="AO43" s="127" t="b">
        <f t="shared" si="14"/>
        <v>0</v>
      </c>
      <c r="AP43" s="127" t="b">
        <f t="shared" si="15"/>
        <v>1</v>
      </c>
      <c r="AQ43" s="127" t="b">
        <f t="shared" si="16"/>
        <v>1</v>
      </c>
      <c r="AR43" s="127" t="b">
        <f t="shared" si="17"/>
        <v>0</v>
      </c>
      <c r="AS43" s="127" t="b">
        <f t="shared" si="18"/>
        <v>0</v>
      </c>
      <c r="AT43" s="120">
        <f t="shared" si="19"/>
        <v>0</v>
      </c>
      <c r="AU43" s="120">
        <f t="shared" si="20"/>
        <v>0</v>
      </c>
      <c r="AV43" s="120">
        <f t="shared" si="21"/>
        <v>0</v>
      </c>
      <c r="AW43" s="127">
        <f t="shared" si="22"/>
        <v>0</v>
      </c>
      <c r="AX43" s="127">
        <f t="shared" si="23"/>
        <v>0</v>
      </c>
      <c r="AY43" s="127">
        <f t="shared" si="24"/>
        <v>0</v>
      </c>
      <c r="AZ43" s="127">
        <f t="shared" si="25"/>
        <v>0</v>
      </c>
      <c r="BA43" s="120">
        <f t="shared" si="26"/>
        <v>0</v>
      </c>
      <c r="BB43" s="127" t="str">
        <f t="shared" si="27"/>
        <v/>
      </c>
      <c r="BE43" s="127" t="str">
        <f t="shared" si="28"/>
        <v/>
      </c>
    </row>
    <row r="44" spans="2:57" ht="35.1" customHeight="1" thickBot="1" x14ac:dyDescent="0.25">
      <c r="B44" s="130">
        <v>39</v>
      </c>
      <c r="C44" s="146"/>
      <c r="D44" s="137" t="s">
        <v>45</v>
      </c>
      <c r="E44" s="146"/>
      <c r="F44" s="137" t="s">
        <v>45</v>
      </c>
      <c r="G44" s="137"/>
      <c r="H44" s="136" t="str">
        <f t="shared" si="3"/>
        <v/>
      </c>
      <c r="I44" s="136" t="str">
        <f t="shared" si="4"/>
        <v/>
      </c>
      <c r="J44" s="137"/>
      <c r="AB44" s="126" t="str">
        <f t="shared" si="5"/>
        <v>no</v>
      </c>
      <c r="AC44" s="126">
        <f t="shared" si="6"/>
        <v>0</v>
      </c>
      <c r="AD44" s="113"/>
      <c r="AG44" s="127" t="str">
        <f t="shared" si="0"/>
        <v>Select One</v>
      </c>
      <c r="AH44" s="127" t="str">
        <f t="shared" si="7"/>
        <v>Yes</v>
      </c>
      <c r="AI44" s="127" t="str">
        <f t="shared" si="8"/>
        <v>No</v>
      </c>
      <c r="AJ44" s="120" t="str">
        <f t="shared" si="9"/>
        <v/>
      </c>
      <c r="AK44" s="120" t="str">
        <f t="shared" si="10"/>
        <v/>
      </c>
      <c r="AL44" s="120" t="str">
        <f t="shared" si="11"/>
        <v/>
      </c>
      <c r="AM44" s="120" t="b">
        <f t="shared" si="12"/>
        <v>0</v>
      </c>
      <c r="AN44" s="120">
        <f t="shared" si="13"/>
        <v>0</v>
      </c>
      <c r="AO44" s="127" t="b">
        <f t="shared" si="14"/>
        <v>0</v>
      </c>
      <c r="AP44" s="127" t="b">
        <f t="shared" si="15"/>
        <v>1</v>
      </c>
      <c r="AQ44" s="127" t="b">
        <f t="shared" si="16"/>
        <v>1</v>
      </c>
      <c r="AR44" s="127" t="b">
        <f t="shared" si="17"/>
        <v>0</v>
      </c>
      <c r="AS44" s="127" t="b">
        <f t="shared" si="18"/>
        <v>0</v>
      </c>
      <c r="AT44" s="120">
        <f t="shared" si="19"/>
        <v>0</v>
      </c>
      <c r="AU44" s="120">
        <f t="shared" si="20"/>
        <v>0</v>
      </c>
      <c r="AV44" s="120">
        <f t="shared" si="21"/>
        <v>0</v>
      </c>
      <c r="AW44" s="127">
        <f t="shared" si="22"/>
        <v>0</v>
      </c>
      <c r="AX44" s="127">
        <f t="shared" si="23"/>
        <v>0</v>
      </c>
      <c r="AY44" s="127">
        <f t="shared" si="24"/>
        <v>0</v>
      </c>
      <c r="AZ44" s="127">
        <f t="shared" si="25"/>
        <v>0</v>
      </c>
      <c r="BA44" s="120">
        <f t="shared" si="26"/>
        <v>0</v>
      </c>
      <c r="BB44" s="127" t="str">
        <f t="shared" si="27"/>
        <v/>
      </c>
      <c r="BE44" s="127" t="str">
        <f t="shared" si="28"/>
        <v/>
      </c>
    </row>
    <row r="45" spans="2:57" ht="35.1" customHeight="1" thickBot="1" x14ac:dyDescent="0.25">
      <c r="B45" s="130">
        <v>40</v>
      </c>
      <c r="C45" s="146"/>
      <c r="D45" s="137" t="s">
        <v>45</v>
      </c>
      <c r="E45" s="146"/>
      <c r="F45" s="137" t="s">
        <v>45</v>
      </c>
      <c r="G45" s="137"/>
      <c r="H45" s="136" t="str">
        <f t="shared" si="3"/>
        <v/>
      </c>
      <c r="I45" s="136" t="str">
        <f t="shared" si="4"/>
        <v/>
      </c>
      <c r="J45" s="137"/>
      <c r="AB45" s="126" t="str">
        <f t="shared" si="5"/>
        <v>no</v>
      </c>
      <c r="AC45" s="126">
        <f t="shared" si="6"/>
        <v>0</v>
      </c>
      <c r="AD45" s="113"/>
      <c r="AG45" s="127" t="str">
        <f t="shared" si="0"/>
        <v>Select One</v>
      </c>
      <c r="AH45" s="127" t="str">
        <f t="shared" si="7"/>
        <v>Yes</v>
      </c>
      <c r="AI45" s="127" t="str">
        <f t="shared" si="8"/>
        <v>No</v>
      </c>
      <c r="AJ45" s="120" t="str">
        <f t="shared" si="9"/>
        <v/>
      </c>
      <c r="AK45" s="120" t="str">
        <f t="shared" si="10"/>
        <v/>
      </c>
      <c r="AL45" s="120" t="str">
        <f t="shared" si="11"/>
        <v/>
      </c>
      <c r="AM45" s="120" t="b">
        <f t="shared" si="12"/>
        <v>0</v>
      </c>
      <c r="AN45" s="120">
        <f t="shared" si="13"/>
        <v>0</v>
      </c>
      <c r="AO45" s="127" t="b">
        <f t="shared" si="14"/>
        <v>0</v>
      </c>
      <c r="AP45" s="127" t="b">
        <f t="shared" si="15"/>
        <v>1</v>
      </c>
      <c r="AQ45" s="127" t="b">
        <f t="shared" si="16"/>
        <v>1</v>
      </c>
      <c r="AR45" s="127" t="b">
        <f t="shared" si="17"/>
        <v>0</v>
      </c>
      <c r="AS45" s="127" t="b">
        <f t="shared" si="18"/>
        <v>0</v>
      </c>
      <c r="AT45" s="120">
        <f t="shared" si="19"/>
        <v>0</v>
      </c>
      <c r="AU45" s="120">
        <f t="shared" si="20"/>
        <v>0</v>
      </c>
      <c r="AV45" s="120">
        <f t="shared" si="21"/>
        <v>0</v>
      </c>
      <c r="AW45" s="127">
        <f t="shared" si="22"/>
        <v>0</v>
      </c>
      <c r="AX45" s="127">
        <f t="shared" si="23"/>
        <v>0</v>
      </c>
      <c r="AY45" s="127">
        <f t="shared" si="24"/>
        <v>0</v>
      </c>
      <c r="AZ45" s="127">
        <f t="shared" si="25"/>
        <v>0</v>
      </c>
      <c r="BA45" s="120">
        <f t="shared" si="26"/>
        <v>0</v>
      </c>
      <c r="BB45" s="127" t="str">
        <f t="shared" si="27"/>
        <v/>
      </c>
      <c r="BE45" s="127" t="str">
        <f t="shared" si="28"/>
        <v/>
      </c>
    </row>
    <row r="46" spans="2:57" ht="35.1" customHeight="1" thickBot="1" x14ac:dyDescent="0.25">
      <c r="B46" s="130">
        <v>41</v>
      </c>
      <c r="C46" s="146"/>
      <c r="D46" s="137" t="s">
        <v>45</v>
      </c>
      <c r="E46" s="146"/>
      <c r="F46" s="137" t="s">
        <v>45</v>
      </c>
      <c r="G46" s="137"/>
      <c r="H46" s="136" t="str">
        <f t="shared" si="3"/>
        <v/>
      </c>
      <c r="I46" s="136" t="str">
        <f t="shared" si="4"/>
        <v/>
      </c>
      <c r="J46" s="137"/>
      <c r="AB46" s="126" t="str">
        <f t="shared" si="5"/>
        <v>no</v>
      </c>
      <c r="AC46" s="126">
        <f t="shared" si="6"/>
        <v>0</v>
      </c>
      <c r="AD46" s="113"/>
      <c r="AG46" s="127" t="str">
        <f t="shared" si="0"/>
        <v>Select One</v>
      </c>
      <c r="AH46" s="127" t="str">
        <f t="shared" si="7"/>
        <v>Yes</v>
      </c>
      <c r="AI46" s="127" t="str">
        <f t="shared" si="8"/>
        <v>No</v>
      </c>
      <c r="AJ46" s="120" t="str">
        <f t="shared" si="9"/>
        <v/>
      </c>
      <c r="AK46" s="120" t="str">
        <f t="shared" si="10"/>
        <v/>
      </c>
      <c r="AL46" s="120" t="str">
        <f t="shared" si="11"/>
        <v/>
      </c>
      <c r="AM46" s="120" t="b">
        <f t="shared" si="12"/>
        <v>0</v>
      </c>
      <c r="AN46" s="120">
        <f t="shared" si="13"/>
        <v>0</v>
      </c>
      <c r="AO46" s="127" t="b">
        <f t="shared" si="14"/>
        <v>0</v>
      </c>
      <c r="AP46" s="127" t="b">
        <f t="shared" si="15"/>
        <v>1</v>
      </c>
      <c r="AQ46" s="127" t="b">
        <f t="shared" si="16"/>
        <v>1</v>
      </c>
      <c r="AR46" s="127" t="b">
        <f t="shared" si="17"/>
        <v>0</v>
      </c>
      <c r="AS46" s="127" t="b">
        <f t="shared" si="18"/>
        <v>0</v>
      </c>
      <c r="AT46" s="120">
        <f t="shared" si="19"/>
        <v>0</v>
      </c>
      <c r="AU46" s="120">
        <f t="shared" si="20"/>
        <v>0</v>
      </c>
      <c r="AV46" s="120">
        <f t="shared" si="21"/>
        <v>0</v>
      </c>
      <c r="AW46" s="127">
        <f t="shared" si="22"/>
        <v>0</v>
      </c>
      <c r="AX46" s="127">
        <f t="shared" si="23"/>
        <v>0</v>
      </c>
      <c r="AY46" s="127">
        <f t="shared" si="24"/>
        <v>0</v>
      </c>
      <c r="AZ46" s="127">
        <f t="shared" si="25"/>
        <v>0</v>
      </c>
      <c r="BA46" s="120">
        <f t="shared" si="26"/>
        <v>0</v>
      </c>
      <c r="BB46" s="127" t="str">
        <f t="shared" si="27"/>
        <v/>
      </c>
      <c r="BE46" s="127" t="str">
        <f t="shared" si="28"/>
        <v/>
      </c>
    </row>
    <row r="47" spans="2:57" ht="35.1" customHeight="1" thickBot="1" x14ac:dyDescent="0.25">
      <c r="B47" s="130">
        <v>42</v>
      </c>
      <c r="C47" s="146"/>
      <c r="D47" s="137" t="s">
        <v>45</v>
      </c>
      <c r="E47" s="146"/>
      <c r="F47" s="137" t="s">
        <v>45</v>
      </c>
      <c r="G47" s="137"/>
      <c r="H47" s="136" t="str">
        <f t="shared" si="3"/>
        <v/>
      </c>
      <c r="I47" s="136" t="str">
        <f t="shared" si="4"/>
        <v/>
      </c>
      <c r="J47" s="137"/>
      <c r="AB47" s="126" t="str">
        <f t="shared" si="5"/>
        <v>no</v>
      </c>
      <c r="AC47" s="126">
        <f t="shared" si="6"/>
        <v>0</v>
      </c>
      <c r="AD47" s="113"/>
      <c r="AG47" s="127" t="str">
        <f t="shared" si="0"/>
        <v>Select One</v>
      </c>
      <c r="AH47" s="127" t="str">
        <f t="shared" si="7"/>
        <v>Yes</v>
      </c>
      <c r="AI47" s="127" t="str">
        <f t="shared" si="8"/>
        <v>No</v>
      </c>
      <c r="AJ47" s="120" t="str">
        <f t="shared" si="9"/>
        <v/>
      </c>
      <c r="AK47" s="120" t="str">
        <f t="shared" si="10"/>
        <v/>
      </c>
      <c r="AL47" s="120" t="str">
        <f t="shared" si="11"/>
        <v/>
      </c>
      <c r="AM47" s="120" t="b">
        <f t="shared" si="12"/>
        <v>0</v>
      </c>
      <c r="AN47" s="120">
        <f t="shared" si="13"/>
        <v>0</v>
      </c>
      <c r="AO47" s="127" t="b">
        <f t="shared" si="14"/>
        <v>0</v>
      </c>
      <c r="AP47" s="127" t="b">
        <f t="shared" si="15"/>
        <v>1</v>
      </c>
      <c r="AQ47" s="127" t="b">
        <f t="shared" si="16"/>
        <v>1</v>
      </c>
      <c r="AR47" s="127" t="b">
        <f t="shared" si="17"/>
        <v>0</v>
      </c>
      <c r="AS47" s="127" t="b">
        <f t="shared" si="18"/>
        <v>0</v>
      </c>
      <c r="AT47" s="120">
        <f t="shared" si="19"/>
        <v>0</v>
      </c>
      <c r="AU47" s="120">
        <f t="shared" si="20"/>
        <v>0</v>
      </c>
      <c r="AV47" s="120">
        <f t="shared" si="21"/>
        <v>0</v>
      </c>
      <c r="AW47" s="127">
        <f t="shared" si="22"/>
        <v>0</v>
      </c>
      <c r="AX47" s="127">
        <f t="shared" si="23"/>
        <v>0</v>
      </c>
      <c r="AY47" s="127">
        <f t="shared" si="24"/>
        <v>0</v>
      </c>
      <c r="AZ47" s="127">
        <f t="shared" si="25"/>
        <v>0</v>
      </c>
      <c r="BA47" s="120">
        <f t="shared" si="26"/>
        <v>0</v>
      </c>
      <c r="BB47" s="127" t="str">
        <f t="shared" si="27"/>
        <v/>
      </c>
      <c r="BE47" s="127" t="str">
        <f t="shared" si="28"/>
        <v/>
      </c>
    </row>
    <row r="48" spans="2:57" ht="35.1" customHeight="1" thickBot="1" x14ac:dyDescent="0.25">
      <c r="B48" s="130">
        <v>43</v>
      </c>
      <c r="C48" s="146"/>
      <c r="D48" s="137" t="s">
        <v>45</v>
      </c>
      <c r="E48" s="146"/>
      <c r="F48" s="137" t="s">
        <v>45</v>
      </c>
      <c r="G48" s="137"/>
      <c r="H48" s="136" t="str">
        <f t="shared" si="3"/>
        <v/>
      </c>
      <c r="I48" s="136" t="str">
        <f t="shared" si="4"/>
        <v/>
      </c>
      <c r="J48" s="137"/>
      <c r="AB48" s="126" t="str">
        <f t="shared" si="5"/>
        <v>no</v>
      </c>
      <c r="AC48" s="126">
        <f t="shared" si="6"/>
        <v>0</v>
      </c>
      <c r="AD48" s="113"/>
      <c r="AG48" s="127" t="str">
        <f t="shared" si="0"/>
        <v>Select One</v>
      </c>
      <c r="AH48" s="127" t="str">
        <f t="shared" si="7"/>
        <v>Yes</v>
      </c>
      <c r="AI48" s="127" t="str">
        <f t="shared" si="8"/>
        <v>No</v>
      </c>
      <c r="AJ48" s="120" t="str">
        <f t="shared" si="9"/>
        <v/>
      </c>
      <c r="AK48" s="120" t="str">
        <f t="shared" si="10"/>
        <v/>
      </c>
      <c r="AL48" s="120" t="str">
        <f t="shared" si="11"/>
        <v/>
      </c>
      <c r="AM48" s="120" t="b">
        <f t="shared" si="12"/>
        <v>0</v>
      </c>
      <c r="AN48" s="120">
        <f t="shared" si="13"/>
        <v>0</v>
      </c>
      <c r="AO48" s="127" t="b">
        <f t="shared" si="14"/>
        <v>0</v>
      </c>
      <c r="AP48" s="127" t="b">
        <f t="shared" si="15"/>
        <v>1</v>
      </c>
      <c r="AQ48" s="127" t="b">
        <f t="shared" si="16"/>
        <v>1</v>
      </c>
      <c r="AR48" s="127" t="b">
        <f t="shared" si="17"/>
        <v>0</v>
      </c>
      <c r="AS48" s="127" t="b">
        <f t="shared" si="18"/>
        <v>0</v>
      </c>
      <c r="AT48" s="120">
        <f t="shared" si="19"/>
        <v>0</v>
      </c>
      <c r="AU48" s="120">
        <f t="shared" si="20"/>
        <v>0</v>
      </c>
      <c r="AV48" s="120">
        <f t="shared" si="21"/>
        <v>0</v>
      </c>
      <c r="AW48" s="127">
        <f t="shared" si="22"/>
        <v>0</v>
      </c>
      <c r="AX48" s="127">
        <f t="shared" si="23"/>
        <v>0</v>
      </c>
      <c r="AY48" s="127">
        <f t="shared" si="24"/>
        <v>0</v>
      </c>
      <c r="AZ48" s="127">
        <f t="shared" si="25"/>
        <v>0</v>
      </c>
      <c r="BA48" s="120">
        <f t="shared" si="26"/>
        <v>0</v>
      </c>
      <c r="BB48" s="127" t="str">
        <f t="shared" si="27"/>
        <v/>
      </c>
      <c r="BE48" s="127" t="str">
        <f t="shared" si="28"/>
        <v/>
      </c>
    </row>
    <row r="49" spans="2:57" ht="35.1" customHeight="1" thickBot="1" x14ac:dyDescent="0.25">
      <c r="B49" s="130">
        <v>44</v>
      </c>
      <c r="C49" s="146"/>
      <c r="D49" s="137" t="s">
        <v>45</v>
      </c>
      <c r="E49" s="146"/>
      <c r="F49" s="137" t="s">
        <v>45</v>
      </c>
      <c r="G49" s="137"/>
      <c r="H49" s="136" t="str">
        <f t="shared" si="3"/>
        <v/>
      </c>
      <c r="I49" s="136" t="str">
        <f t="shared" si="4"/>
        <v/>
      </c>
      <c r="J49" s="137"/>
      <c r="AB49" s="126" t="str">
        <f t="shared" si="5"/>
        <v>no</v>
      </c>
      <c r="AC49" s="126">
        <f t="shared" si="6"/>
        <v>0</v>
      </c>
      <c r="AD49" s="113"/>
      <c r="AG49" s="127" t="str">
        <f t="shared" si="0"/>
        <v>Select One</v>
      </c>
      <c r="AH49" s="127" t="str">
        <f t="shared" si="7"/>
        <v>Yes</v>
      </c>
      <c r="AI49" s="127" t="str">
        <f t="shared" si="8"/>
        <v>No</v>
      </c>
      <c r="AJ49" s="120" t="str">
        <f t="shared" si="9"/>
        <v/>
      </c>
      <c r="AK49" s="120" t="str">
        <f t="shared" si="10"/>
        <v/>
      </c>
      <c r="AL49" s="120" t="str">
        <f t="shared" si="11"/>
        <v/>
      </c>
      <c r="AM49" s="120" t="b">
        <f t="shared" si="12"/>
        <v>0</v>
      </c>
      <c r="AN49" s="120">
        <f t="shared" si="13"/>
        <v>0</v>
      </c>
      <c r="AO49" s="127" t="b">
        <f t="shared" si="14"/>
        <v>0</v>
      </c>
      <c r="AP49" s="127" t="b">
        <f t="shared" si="15"/>
        <v>1</v>
      </c>
      <c r="AQ49" s="127" t="b">
        <f t="shared" si="16"/>
        <v>1</v>
      </c>
      <c r="AR49" s="127" t="b">
        <f t="shared" si="17"/>
        <v>0</v>
      </c>
      <c r="AS49" s="127" t="b">
        <f t="shared" si="18"/>
        <v>0</v>
      </c>
      <c r="AT49" s="120">
        <f t="shared" si="19"/>
        <v>0</v>
      </c>
      <c r="AU49" s="120">
        <f t="shared" si="20"/>
        <v>0</v>
      </c>
      <c r="AV49" s="120">
        <f t="shared" si="21"/>
        <v>0</v>
      </c>
      <c r="AW49" s="127">
        <f t="shared" si="22"/>
        <v>0</v>
      </c>
      <c r="AX49" s="127">
        <f t="shared" si="23"/>
        <v>0</v>
      </c>
      <c r="AY49" s="127">
        <f t="shared" si="24"/>
        <v>0</v>
      </c>
      <c r="AZ49" s="127">
        <f t="shared" si="25"/>
        <v>0</v>
      </c>
      <c r="BA49" s="120">
        <f t="shared" si="26"/>
        <v>0</v>
      </c>
      <c r="BB49" s="127" t="str">
        <f t="shared" si="27"/>
        <v/>
      </c>
      <c r="BE49" s="127" t="str">
        <f t="shared" si="28"/>
        <v/>
      </c>
    </row>
    <row r="50" spans="2:57" ht="35.1" customHeight="1" thickBot="1" x14ac:dyDescent="0.25">
      <c r="B50" s="130">
        <v>45</v>
      </c>
      <c r="C50" s="146"/>
      <c r="D50" s="137" t="s">
        <v>45</v>
      </c>
      <c r="E50" s="146"/>
      <c r="F50" s="137" t="s">
        <v>45</v>
      </c>
      <c r="G50" s="137"/>
      <c r="H50" s="136" t="str">
        <f t="shared" si="3"/>
        <v/>
      </c>
      <c r="I50" s="136" t="str">
        <f t="shared" si="4"/>
        <v/>
      </c>
      <c r="J50" s="137"/>
      <c r="AB50" s="126" t="str">
        <f t="shared" si="5"/>
        <v>no</v>
      </c>
      <c r="AC50" s="126">
        <f t="shared" si="6"/>
        <v>0</v>
      </c>
      <c r="AD50" s="113"/>
      <c r="AG50" s="127" t="str">
        <f t="shared" si="0"/>
        <v>Select One</v>
      </c>
      <c r="AH50" s="127" t="str">
        <f t="shared" si="7"/>
        <v>Yes</v>
      </c>
      <c r="AI50" s="127" t="str">
        <f t="shared" si="8"/>
        <v>No</v>
      </c>
      <c r="AJ50" s="120" t="str">
        <f t="shared" si="9"/>
        <v/>
      </c>
      <c r="AK50" s="120" t="str">
        <f t="shared" si="10"/>
        <v/>
      </c>
      <c r="AL50" s="120" t="str">
        <f t="shared" si="11"/>
        <v/>
      </c>
      <c r="AM50" s="120" t="b">
        <f t="shared" si="12"/>
        <v>0</v>
      </c>
      <c r="AN50" s="120">
        <f t="shared" si="13"/>
        <v>0</v>
      </c>
      <c r="AO50" s="127" t="b">
        <f t="shared" si="14"/>
        <v>0</v>
      </c>
      <c r="AP50" s="127" t="b">
        <f t="shared" si="15"/>
        <v>1</v>
      </c>
      <c r="AQ50" s="127" t="b">
        <f t="shared" si="16"/>
        <v>1</v>
      </c>
      <c r="AR50" s="127" t="b">
        <f t="shared" si="17"/>
        <v>0</v>
      </c>
      <c r="AS50" s="127" t="b">
        <f t="shared" si="18"/>
        <v>0</v>
      </c>
      <c r="AT50" s="120">
        <f t="shared" si="19"/>
        <v>0</v>
      </c>
      <c r="AU50" s="120">
        <f t="shared" si="20"/>
        <v>0</v>
      </c>
      <c r="AV50" s="120">
        <f t="shared" si="21"/>
        <v>0</v>
      </c>
      <c r="AW50" s="127">
        <f t="shared" si="22"/>
        <v>0</v>
      </c>
      <c r="AX50" s="127">
        <f t="shared" si="23"/>
        <v>0</v>
      </c>
      <c r="AY50" s="127">
        <f t="shared" si="24"/>
        <v>0</v>
      </c>
      <c r="AZ50" s="127">
        <f t="shared" si="25"/>
        <v>0</v>
      </c>
      <c r="BA50" s="120">
        <f t="shared" si="26"/>
        <v>0</v>
      </c>
      <c r="BB50" s="127" t="str">
        <f t="shared" si="27"/>
        <v/>
      </c>
      <c r="BE50" s="127" t="str">
        <f t="shared" si="28"/>
        <v/>
      </c>
    </row>
    <row r="51" spans="2:57" ht="35.1" customHeight="1" thickBot="1" x14ac:dyDescent="0.25">
      <c r="B51" s="130">
        <v>46</v>
      </c>
      <c r="C51" s="146"/>
      <c r="D51" s="137" t="s">
        <v>45</v>
      </c>
      <c r="E51" s="146"/>
      <c r="F51" s="137" t="s">
        <v>45</v>
      </c>
      <c r="G51" s="137"/>
      <c r="H51" s="136" t="str">
        <f t="shared" si="3"/>
        <v/>
      </c>
      <c r="I51" s="136" t="str">
        <f t="shared" si="4"/>
        <v/>
      </c>
      <c r="J51" s="137"/>
      <c r="AB51" s="126" t="str">
        <f t="shared" si="5"/>
        <v>no</v>
      </c>
      <c r="AC51" s="126">
        <f t="shared" si="6"/>
        <v>0</v>
      </c>
      <c r="AD51" s="113"/>
      <c r="AG51" s="127" t="str">
        <f t="shared" si="0"/>
        <v>Select One</v>
      </c>
      <c r="AH51" s="127" t="str">
        <f t="shared" si="7"/>
        <v>Yes</v>
      </c>
      <c r="AI51" s="127" t="str">
        <f t="shared" si="8"/>
        <v>No</v>
      </c>
      <c r="AJ51" s="120" t="str">
        <f t="shared" si="9"/>
        <v/>
      </c>
      <c r="AK51" s="120" t="str">
        <f t="shared" si="10"/>
        <v/>
      </c>
      <c r="AL51" s="120" t="str">
        <f t="shared" si="11"/>
        <v/>
      </c>
      <c r="AM51" s="120" t="b">
        <f t="shared" si="12"/>
        <v>0</v>
      </c>
      <c r="AN51" s="120">
        <f t="shared" si="13"/>
        <v>0</v>
      </c>
      <c r="AO51" s="127" t="b">
        <f t="shared" si="14"/>
        <v>0</v>
      </c>
      <c r="AP51" s="127" t="b">
        <f t="shared" si="15"/>
        <v>1</v>
      </c>
      <c r="AQ51" s="127" t="b">
        <f t="shared" si="16"/>
        <v>1</v>
      </c>
      <c r="AR51" s="127" t="b">
        <f t="shared" si="17"/>
        <v>0</v>
      </c>
      <c r="AS51" s="127" t="b">
        <f t="shared" si="18"/>
        <v>0</v>
      </c>
      <c r="AT51" s="120">
        <f t="shared" si="19"/>
        <v>0</v>
      </c>
      <c r="AU51" s="120">
        <f t="shared" si="20"/>
        <v>0</v>
      </c>
      <c r="AV51" s="120">
        <f t="shared" si="21"/>
        <v>0</v>
      </c>
      <c r="AW51" s="127">
        <f t="shared" si="22"/>
        <v>0</v>
      </c>
      <c r="AX51" s="127">
        <f t="shared" si="23"/>
        <v>0</v>
      </c>
      <c r="AY51" s="127">
        <f t="shared" si="24"/>
        <v>0</v>
      </c>
      <c r="AZ51" s="127">
        <f t="shared" si="25"/>
        <v>0</v>
      </c>
      <c r="BA51" s="120">
        <f t="shared" si="26"/>
        <v>0</v>
      </c>
      <c r="BB51" s="127" t="str">
        <f t="shared" si="27"/>
        <v/>
      </c>
      <c r="BE51" s="127" t="str">
        <f t="shared" si="28"/>
        <v/>
      </c>
    </row>
    <row r="52" spans="2:57" ht="35.1" customHeight="1" thickBot="1" x14ac:dyDescent="0.25">
      <c r="B52" s="130">
        <v>47</v>
      </c>
      <c r="C52" s="146"/>
      <c r="D52" s="137" t="s">
        <v>45</v>
      </c>
      <c r="E52" s="146"/>
      <c r="F52" s="137" t="s">
        <v>45</v>
      </c>
      <c r="G52" s="137"/>
      <c r="H52" s="136" t="str">
        <f t="shared" si="3"/>
        <v/>
      </c>
      <c r="I52" s="136" t="str">
        <f t="shared" si="4"/>
        <v/>
      </c>
      <c r="J52" s="137"/>
      <c r="AB52" s="126" t="str">
        <f t="shared" si="5"/>
        <v>no</v>
      </c>
      <c r="AC52" s="126">
        <f t="shared" si="6"/>
        <v>0</v>
      </c>
      <c r="AD52" s="113"/>
      <c r="AG52" s="127" t="str">
        <f t="shared" si="0"/>
        <v>Select One</v>
      </c>
      <c r="AH52" s="127" t="str">
        <f t="shared" si="7"/>
        <v>Yes</v>
      </c>
      <c r="AI52" s="127" t="str">
        <f t="shared" si="8"/>
        <v>No</v>
      </c>
      <c r="AJ52" s="120" t="str">
        <f t="shared" si="9"/>
        <v/>
      </c>
      <c r="AK52" s="120" t="str">
        <f t="shared" si="10"/>
        <v/>
      </c>
      <c r="AL52" s="120" t="str">
        <f t="shared" si="11"/>
        <v/>
      </c>
      <c r="AM52" s="120" t="b">
        <f t="shared" si="12"/>
        <v>0</v>
      </c>
      <c r="AN52" s="120">
        <f t="shared" si="13"/>
        <v>0</v>
      </c>
      <c r="AO52" s="127" t="b">
        <f t="shared" si="14"/>
        <v>0</v>
      </c>
      <c r="AP52" s="127" t="b">
        <f t="shared" si="15"/>
        <v>1</v>
      </c>
      <c r="AQ52" s="127" t="b">
        <f t="shared" si="16"/>
        <v>1</v>
      </c>
      <c r="AR52" s="127" t="b">
        <f t="shared" si="17"/>
        <v>0</v>
      </c>
      <c r="AS52" s="127" t="b">
        <f t="shared" si="18"/>
        <v>0</v>
      </c>
      <c r="AT52" s="120">
        <f t="shared" si="19"/>
        <v>0</v>
      </c>
      <c r="AU52" s="120">
        <f t="shared" si="20"/>
        <v>0</v>
      </c>
      <c r="AV52" s="120">
        <f t="shared" si="21"/>
        <v>0</v>
      </c>
      <c r="AW52" s="127">
        <f t="shared" si="22"/>
        <v>0</v>
      </c>
      <c r="AX52" s="127">
        <f t="shared" si="23"/>
        <v>0</v>
      </c>
      <c r="AY52" s="127">
        <f t="shared" si="24"/>
        <v>0</v>
      </c>
      <c r="AZ52" s="127">
        <f t="shared" si="25"/>
        <v>0</v>
      </c>
      <c r="BA52" s="120">
        <f t="shared" si="26"/>
        <v>0</v>
      </c>
      <c r="BB52" s="127" t="str">
        <f t="shared" si="27"/>
        <v/>
      </c>
      <c r="BE52" s="127" t="str">
        <f t="shared" si="28"/>
        <v/>
      </c>
    </row>
    <row r="53" spans="2:57" ht="35.1" customHeight="1" thickBot="1" x14ac:dyDescent="0.25">
      <c r="B53" s="130">
        <v>48</v>
      </c>
      <c r="C53" s="146"/>
      <c r="D53" s="137" t="s">
        <v>45</v>
      </c>
      <c r="E53" s="146"/>
      <c r="F53" s="137" t="s">
        <v>45</v>
      </c>
      <c r="G53" s="137"/>
      <c r="H53" s="136" t="str">
        <f t="shared" si="3"/>
        <v/>
      </c>
      <c r="I53" s="136" t="str">
        <f t="shared" si="4"/>
        <v/>
      </c>
      <c r="J53" s="137"/>
      <c r="AB53" s="126" t="str">
        <f t="shared" si="5"/>
        <v>no</v>
      </c>
      <c r="AC53" s="126">
        <f t="shared" si="6"/>
        <v>0</v>
      </c>
      <c r="AD53" s="113"/>
      <c r="AG53" s="127" t="str">
        <f t="shared" si="0"/>
        <v>Select One</v>
      </c>
      <c r="AH53" s="127" t="str">
        <f t="shared" si="7"/>
        <v>Yes</v>
      </c>
      <c r="AI53" s="127" t="str">
        <f t="shared" si="8"/>
        <v>No</v>
      </c>
      <c r="AJ53" s="120" t="str">
        <f t="shared" si="9"/>
        <v/>
      </c>
      <c r="AK53" s="120" t="str">
        <f t="shared" si="10"/>
        <v/>
      </c>
      <c r="AL53" s="120" t="str">
        <f t="shared" si="11"/>
        <v/>
      </c>
      <c r="AM53" s="120" t="b">
        <f t="shared" si="12"/>
        <v>0</v>
      </c>
      <c r="AN53" s="120">
        <f t="shared" si="13"/>
        <v>0</v>
      </c>
      <c r="AO53" s="127" t="b">
        <f t="shared" si="14"/>
        <v>0</v>
      </c>
      <c r="AP53" s="127" t="b">
        <f t="shared" si="15"/>
        <v>1</v>
      </c>
      <c r="AQ53" s="127" t="b">
        <f t="shared" si="16"/>
        <v>1</v>
      </c>
      <c r="AR53" s="127" t="b">
        <f t="shared" si="17"/>
        <v>0</v>
      </c>
      <c r="AS53" s="127" t="b">
        <f t="shared" si="18"/>
        <v>0</v>
      </c>
      <c r="AT53" s="120">
        <f t="shared" si="19"/>
        <v>0</v>
      </c>
      <c r="AU53" s="120">
        <f t="shared" si="20"/>
        <v>0</v>
      </c>
      <c r="AV53" s="120">
        <f t="shared" si="21"/>
        <v>0</v>
      </c>
      <c r="AW53" s="127">
        <f t="shared" si="22"/>
        <v>0</v>
      </c>
      <c r="AX53" s="127">
        <f t="shared" si="23"/>
        <v>0</v>
      </c>
      <c r="AY53" s="127">
        <f t="shared" si="24"/>
        <v>0</v>
      </c>
      <c r="AZ53" s="127">
        <f t="shared" si="25"/>
        <v>0</v>
      </c>
      <c r="BA53" s="120">
        <f t="shared" si="26"/>
        <v>0</v>
      </c>
      <c r="BB53" s="127" t="str">
        <f t="shared" si="27"/>
        <v/>
      </c>
      <c r="BE53" s="127" t="str">
        <f t="shared" si="28"/>
        <v/>
      </c>
    </row>
    <row r="54" spans="2:57" ht="35.1" customHeight="1" thickBot="1" x14ac:dyDescent="0.25">
      <c r="B54" s="130">
        <v>49</v>
      </c>
      <c r="C54" s="146"/>
      <c r="D54" s="137" t="s">
        <v>45</v>
      </c>
      <c r="E54" s="146"/>
      <c r="F54" s="137" t="s">
        <v>45</v>
      </c>
      <c r="G54" s="137"/>
      <c r="H54" s="136" t="str">
        <f t="shared" si="3"/>
        <v/>
      </c>
      <c r="I54" s="136" t="str">
        <f t="shared" si="4"/>
        <v/>
      </c>
      <c r="J54" s="137"/>
      <c r="AB54" s="126" t="str">
        <f t="shared" si="5"/>
        <v>no</v>
      </c>
      <c r="AC54" s="126">
        <f t="shared" si="6"/>
        <v>0</v>
      </c>
      <c r="AD54" s="113"/>
      <c r="AG54" s="127" t="str">
        <f t="shared" si="0"/>
        <v>Select One</v>
      </c>
      <c r="AH54" s="127" t="str">
        <f t="shared" si="7"/>
        <v>Yes</v>
      </c>
      <c r="AI54" s="127" t="str">
        <f t="shared" si="8"/>
        <v>No</v>
      </c>
      <c r="AJ54" s="120" t="str">
        <f t="shared" si="9"/>
        <v/>
      </c>
      <c r="AK54" s="120" t="str">
        <f t="shared" si="10"/>
        <v/>
      </c>
      <c r="AL54" s="120" t="str">
        <f t="shared" si="11"/>
        <v/>
      </c>
      <c r="AM54" s="120" t="b">
        <f t="shared" si="12"/>
        <v>0</v>
      </c>
      <c r="AN54" s="120">
        <f t="shared" si="13"/>
        <v>0</v>
      </c>
      <c r="AO54" s="127" t="b">
        <f t="shared" si="14"/>
        <v>0</v>
      </c>
      <c r="AP54" s="127" t="b">
        <f t="shared" si="15"/>
        <v>1</v>
      </c>
      <c r="AQ54" s="127" t="b">
        <f t="shared" si="16"/>
        <v>1</v>
      </c>
      <c r="AR54" s="127" t="b">
        <f t="shared" si="17"/>
        <v>0</v>
      </c>
      <c r="AS54" s="127" t="b">
        <f t="shared" si="18"/>
        <v>0</v>
      </c>
      <c r="AT54" s="120">
        <f t="shared" si="19"/>
        <v>0</v>
      </c>
      <c r="AU54" s="120">
        <f t="shared" si="20"/>
        <v>0</v>
      </c>
      <c r="AV54" s="120">
        <f t="shared" si="21"/>
        <v>0</v>
      </c>
      <c r="AW54" s="127">
        <f t="shared" si="22"/>
        <v>0</v>
      </c>
      <c r="AX54" s="127">
        <f t="shared" si="23"/>
        <v>0</v>
      </c>
      <c r="AY54" s="127">
        <f t="shared" si="24"/>
        <v>0</v>
      </c>
      <c r="AZ54" s="127">
        <f t="shared" si="25"/>
        <v>0</v>
      </c>
      <c r="BA54" s="120">
        <f t="shared" si="26"/>
        <v>0</v>
      </c>
      <c r="BB54" s="127" t="str">
        <f t="shared" si="27"/>
        <v/>
      </c>
      <c r="BE54" s="127" t="str">
        <f t="shared" si="28"/>
        <v/>
      </c>
    </row>
    <row r="55" spans="2:57" ht="35.1" customHeight="1" thickBot="1" x14ac:dyDescent="0.25">
      <c r="B55" s="130">
        <v>50</v>
      </c>
      <c r="C55" s="146"/>
      <c r="D55" s="137" t="s">
        <v>45</v>
      </c>
      <c r="E55" s="146"/>
      <c r="F55" s="137" t="s">
        <v>45</v>
      </c>
      <c r="G55" s="137"/>
      <c r="H55" s="136" t="str">
        <f t="shared" si="3"/>
        <v/>
      </c>
      <c r="I55" s="136" t="str">
        <f t="shared" si="4"/>
        <v/>
      </c>
      <c r="J55" s="137"/>
      <c r="AB55" s="126" t="str">
        <f t="shared" si="5"/>
        <v>no</v>
      </c>
      <c r="AC55" s="126">
        <f t="shared" si="6"/>
        <v>0</v>
      </c>
      <c r="AD55" s="113"/>
      <c r="AG55" s="127" t="str">
        <f t="shared" si="0"/>
        <v>Select One</v>
      </c>
      <c r="AH55" s="127" t="str">
        <f t="shared" si="7"/>
        <v>Yes</v>
      </c>
      <c r="AI55" s="127" t="str">
        <f t="shared" si="8"/>
        <v>No</v>
      </c>
      <c r="AJ55" s="120" t="str">
        <f t="shared" si="9"/>
        <v/>
      </c>
      <c r="AK55" s="120" t="str">
        <f t="shared" si="10"/>
        <v/>
      </c>
      <c r="AL55" s="120" t="str">
        <f t="shared" si="11"/>
        <v/>
      </c>
      <c r="AM55" s="120" t="b">
        <f t="shared" si="12"/>
        <v>0</v>
      </c>
      <c r="AN55" s="120">
        <f t="shared" si="13"/>
        <v>0</v>
      </c>
      <c r="AO55" s="127" t="b">
        <f t="shared" si="14"/>
        <v>0</v>
      </c>
      <c r="AP55" s="127" t="b">
        <f t="shared" si="15"/>
        <v>1</v>
      </c>
      <c r="AQ55" s="127" t="b">
        <f t="shared" si="16"/>
        <v>1</v>
      </c>
      <c r="AR55" s="127" t="b">
        <f t="shared" si="17"/>
        <v>0</v>
      </c>
      <c r="AS55" s="127" t="b">
        <f t="shared" si="18"/>
        <v>0</v>
      </c>
      <c r="AT55" s="120">
        <f t="shared" si="19"/>
        <v>0</v>
      </c>
      <c r="AU55" s="120">
        <f t="shared" si="20"/>
        <v>0</v>
      </c>
      <c r="AV55" s="120">
        <f t="shared" si="21"/>
        <v>0</v>
      </c>
      <c r="AW55" s="127">
        <f t="shared" si="22"/>
        <v>0</v>
      </c>
      <c r="AX55" s="127">
        <f t="shared" si="23"/>
        <v>0</v>
      </c>
      <c r="AY55" s="127">
        <f t="shared" si="24"/>
        <v>0</v>
      </c>
      <c r="AZ55" s="127">
        <f t="shared" si="25"/>
        <v>0</v>
      </c>
      <c r="BA55" s="120">
        <f t="shared" si="26"/>
        <v>0</v>
      </c>
      <c r="BB55" s="127" t="str">
        <f t="shared" si="27"/>
        <v/>
      </c>
      <c r="BE55" s="127" t="str">
        <f t="shared" si="28"/>
        <v/>
      </c>
    </row>
    <row r="56" spans="2:57" ht="35.1" customHeight="1" thickBot="1" x14ac:dyDescent="0.25">
      <c r="B56" s="130">
        <v>51</v>
      </c>
      <c r="C56" s="146"/>
      <c r="D56" s="137" t="s">
        <v>45</v>
      </c>
      <c r="E56" s="146"/>
      <c r="F56" s="137" t="s">
        <v>45</v>
      </c>
      <c r="G56" s="137"/>
      <c r="H56" s="136" t="str">
        <f t="shared" si="3"/>
        <v/>
      </c>
      <c r="I56" s="136" t="str">
        <f t="shared" si="4"/>
        <v/>
      </c>
      <c r="J56" s="137"/>
      <c r="AB56" s="126" t="str">
        <f t="shared" si="5"/>
        <v>no</v>
      </c>
      <c r="AC56" s="126">
        <f t="shared" si="6"/>
        <v>0</v>
      </c>
      <c r="AD56" s="113"/>
      <c r="AG56" s="127" t="str">
        <f t="shared" si="0"/>
        <v>Select One</v>
      </c>
      <c r="AH56" s="127" t="str">
        <f t="shared" si="7"/>
        <v>Yes</v>
      </c>
      <c r="AI56" s="127" t="str">
        <f t="shared" si="8"/>
        <v>No</v>
      </c>
      <c r="AJ56" s="120" t="str">
        <f t="shared" si="9"/>
        <v/>
      </c>
      <c r="AK56" s="120" t="str">
        <f t="shared" si="10"/>
        <v/>
      </c>
      <c r="AL56" s="120" t="str">
        <f t="shared" si="11"/>
        <v/>
      </c>
      <c r="AM56" s="120" t="b">
        <f t="shared" si="12"/>
        <v>0</v>
      </c>
      <c r="AN56" s="120">
        <f t="shared" si="13"/>
        <v>0</v>
      </c>
      <c r="AO56" s="127" t="b">
        <f t="shared" si="14"/>
        <v>0</v>
      </c>
      <c r="AP56" s="127" t="b">
        <f t="shared" si="15"/>
        <v>1</v>
      </c>
      <c r="AQ56" s="127" t="b">
        <f t="shared" si="16"/>
        <v>1</v>
      </c>
      <c r="AR56" s="127" t="b">
        <f t="shared" si="17"/>
        <v>0</v>
      </c>
      <c r="AS56" s="127" t="b">
        <f t="shared" si="18"/>
        <v>0</v>
      </c>
      <c r="AT56" s="120">
        <f t="shared" si="19"/>
        <v>0</v>
      </c>
      <c r="AU56" s="120">
        <f t="shared" si="20"/>
        <v>0</v>
      </c>
      <c r="AV56" s="120">
        <f t="shared" si="21"/>
        <v>0</v>
      </c>
      <c r="AW56" s="127">
        <f t="shared" si="22"/>
        <v>0</v>
      </c>
      <c r="AX56" s="127">
        <f t="shared" si="23"/>
        <v>0</v>
      </c>
      <c r="AY56" s="127">
        <f t="shared" si="24"/>
        <v>0</v>
      </c>
      <c r="AZ56" s="127">
        <f t="shared" si="25"/>
        <v>0</v>
      </c>
      <c r="BA56" s="120">
        <f t="shared" si="26"/>
        <v>0</v>
      </c>
      <c r="BB56" s="127" t="str">
        <f t="shared" si="27"/>
        <v/>
      </c>
      <c r="BE56" s="127" t="str">
        <f t="shared" si="28"/>
        <v/>
      </c>
    </row>
    <row r="57" spans="2:57" ht="35.1" customHeight="1" thickBot="1" x14ac:dyDescent="0.25">
      <c r="B57" s="130">
        <v>52</v>
      </c>
      <c r="C57" s="146"/>
      <c r="D57" s="137" t="s">
        <v>45</v>
      </c>
      <c r="E57" s="146"/>
      <c r="F57" s="137" t="s">
        <v>45</v>
      </c>
      <c r="G57" s="137"/>
      <c r="H57" s="136" t="str">
        <f t="shared" si="3"/>
        <v/>
      </c>
      <c r="I57" s="136" t="str">
        <f t="shared" si="4"/>
        <v/>
      </c>
      <c r="J57" s="137"/>
      <c r="AB57" s="126" t="str">
        <f t="shared" si="5"/>
        <v>no</v>
      </c>
      <c r="AC57" s="126">
        <f t="shared" si="6"/>
        <v>0</v>
      </c>
      <c r="AD57" s="113"/>
      <c r="AG57" s="127" t="str">
        <f t="shared" si="0"/>
        <v>Select One</v>
      </c>
      <c r="AH57" s="127" t="str">
        <f t="shared" si="7"/>
        <v>Yes</v>
      </c>
      <c r="AI57" s="127" t="str">
        <f t="shared" si="8"/>
        <v>No</v>
      </c>
      <c r="AJ57" s="120" t="str">
        <f t="shared" si="9"/>
        <v/>
      </c>
      <c r="AK57" s="120" t="str">
        <f t="shared" si="10"/>
        <v/>
      </c>
      <c r="AL57" s="120" t="str">
        <f t="shared" si="11"/>
        <v/>
      </c>
      <c r="AM57" s="120" t="b">
        <f t="shared" si="12"/>
        <v>0</v>
      </c>
      <c r="AN57" s="120">
        <f t="shared" si="13"/>
        <v>0</v>
      </c>
      <c r="AO57" s="127" t="b">
        <f t="shared" si="14"/>
        <v>0</v>
      </c>
      <c r="AP57" s="127" t="b">
        <f t="shared" si="15"/>
        <v>1</v>
      </c>
      <c r="AQ57" s="127" t="b">
        <f t="shared" si="16"/>
        <v>1</v>
      </c>
      <c r="AR57" s="127" t="b">
        <f t="shared" si="17"/>
        <v>0</v>
      </c>
      <c r="AS57" s="127" t="b">
        <f t="shared" si="18"/>
        <v>0</v>
      </c>
      <c r="AT57" s="120">
        <f t="shared" si="19"/>
        <v>0</v>
      </c>
      <c r="AU57" s="120">
        <f t="shared" si="20"/>
        <v>0</v>
      </c>
      <c r="AV57" s="120">
        <f t="shared" si="21"/>
        <v>0</v>
      </c>
      <c r="AW57" s="127">
        <f t="shared" si="22"/>
        <v>0</v>
      </c>
      <c r="AX57" s="127">
        <f t="shared" si="23"/>
        <v>0</v>
      </c>
      <c r="AY57" s="127">
        <f t="shared" si="24"/>
        <v>0</v>
      </c>
      <c r="AZ57" s="127">
        <f t="shared" si="25"/>
        <v>0</v>
      </c>
      <c r="BA57" s="120">
        <f t="shared" si="26"/>
        <v>0</v>
      </c>
      <c r="BB57" s="127" t="str">
        <f t="shared" si="27"/>
        <v/>
      </c>
      <c r="BE57" s="127" t="str">
        <f t="shared" si="28"/>
        <v/>
      </c>
    </row>
    <row r="58" spans="2:57" ht="35.1" customHeight="1" thickBot="1" x14ac:dyDescent="0.25">
      <c r="B58" s="130">
        <v>53</v>
      </c>
      <c r="C58" s="146"/>
      <c r="D58" s="137" t="s">
        <v>45</v>
      </c>
      <c r="E58" s="146"/>
      <c r="F58" s="137" t="s">
        <v>45</v>
      </c>
      <c r="G58" s="137"/>
      <c r="H58" s="136" t="str">
        <f t="shared" si="3"/>
        <v/>
      </c>
      <c r="I58" s="136" t="str">
        <f t="shared" si="4"/>
        <v/>
      </c>
      <c r="J58" s="137"/>
      <c r="AB58" s="126" t="str">
        <f t="shared" si="5"/>
        <v>no</v>
      </c>
      <c r="AC58" s="126">
        <f t="shared" si="6"/>
        <v>0</v>
      </c>
      <c r="AD58" s="113"/>
      <c r="AG58" s="127" t="str">
        <f t="shared" si="0"/>
        <v>Select One</v>
      </c>
      <c r="AH58" s="127" t="str">
        <f t="shared" si="7"/>
        <v>Yes</v>
      </c>
      <c r="AI58" s="127" t="str">
        <f t="shared" si="8"/>
        <v>No</v>
      </c>
      <c r="AJ58" s="120" t="str">
        <f t="shared" si="9"/>
        <v/>
      </c>
      <c r="AK58" s="120" t="str">
        <f t="shared" si="10"/>
        <v/>
      </c>
      <c r="AL58" s="120" t="str">
        <f t="shared" si="11"/>
        <v/>
      </c>
      <c r="AM58" s="120" t="b">
        <f t="shared" si="12"/>
        <v>0</v>
      </c>
      <c r="AN58" s="120">
        <f t="shared" si="13"/>
        <v>0</v>
      </c>
      <c r="AO58" s="127" t="b">
        <f t="shared" si="14"/>
        <v>0</v>
      </c>
      <c r="AP58" s="127" t="b">
        <f t="shared" si="15"/>
        <v>1</v>
      </c>
      <c r="AQ58" s="127" t="b">
        <f t="shared" si="16"/>
        <v>1</v>
      </c>
      <c r="AR58" s="127" t="b">
        <f t="shared" si="17"/>
        <v>0</v>
      </c>
      <c r="AS58" s="127" t="b">
        <f t="shared" si="18"/>
        <v>0</v>
      </c>
      <c r="AT58" s="120">
        <f t="shared" si="19"/>
        <v>0</v>
      </c>
      <c r="AU58" s="120">
        <f t="shared" si="20"/>
        <v>0</v>
      </c>
      <c r="AV58" s="120">
        <f t="shared" si="21"/>
        <v>0</v>
      </c>
      <c r="AW58" s="127">
        <f t="shared" si="22"/>
        <v>0</v>
      </c>
      <c r="AX58" s="127">
        <f t="shared" si="23"/>
        <v>0</v>
      </c>
      <c r="AY58" s="127">
        <f t="shared" si="24"/>
        <v>0</v>
      </c>
      <c r="AZ58" s="127">
        <f t="shared" si="25"/>
        <v>0</v>
      </c>
      <c r="BA58" s="120">
        <f t="shared" si="26"/>
        <v>0</v>
      </c>
      <c r="BB58" s="127" t="str">
        <f t="shared" si="27"/>
        <v/>
      </c>
      <c r="BE58" s="127" t="str">
        <f t="shared" si="28"/>
        <v/>
      </c>
    </row>
    <row r="59" spans="2:57" ht="35.1" customHeight="1" thickBot="1" x14ac:dyDescent="0.25">
      <c r="B59" s="130">
        <v>54</v>
      </c>
      <c r="C59" s="146"/>
      <c r="D59" s="137" t="s">
        <v>45</v>
      </c>
      <c r="E59" s="146"/>
      <c r="F59" s="137" t="s">
        <v>45</v>
      </c>
      <c r="G59" s="137"/>
      <c r="H59" s="136" t="str">
        <f t="shared" si="3"/>
        <v/>
      </c>
      <c r="I59" s="136" t="str">
        <f t="shared" si="4"/>
        <v/>
      </c>
      <c r="J59" s="137"/>
      <c r="AB59" s="126" t="str">
        <f t="shared" si="5"/>
        <v>no</v>
      </c>
      <c r="AC59" s="126">
        <f t="shared" si="6"/>
        <v>0</v>
      </c>
      <c r="AD59" s="113"/>
      <c r="AG59" s="127" t="str">
        <f t="shared" si="0"/>
        <v>Select One</v>
      </c>
      <c r="AH59" s="127" t="str">
        <f t="shared" si="7"/>
        <v>Yes</v>
      </c>
      <c r="AI59" s="127" t="str">
        <f t="shared" si="8"/>
        <v>No</v>
      </c>
      <c r="AJ59" s="120" t="str">
        <f t="shared" si="9"/>
        <v/>
      </c>
      <c r="AK59" s="120" t="str">
        <f t="shared" si="10"/>
        <v/>
      </c>
      <c r="AL59" s="120" t="str">
        <f t="shared" si="11"/>
        <v/>
      </c>
      <c r="AM59" s="120" t="b">
        <f t="shared" si="12"/>
        <v>0</v>
      </c>
      <c r="AN59" s="120">
        <f t="shared" si="13"/>
        <v>0</v>
      </c>
      <c r="AO59" s="127" t="b">
        <f t="shared" si="14"/>
        <v>0</v>
      </c>
      <c r="AP59" s="127" t="b">
        <f t="shared" si="15"/>
        <v>1</v>
      </c>
      <c r="AQ59" s="127" t="b">
        <f t="shared" si="16"/>
        <v>1</v>
      </c>
      <c r="AR59" s="127" t="b">
        <f t="shared" si="17"/>
        <v>0</v>
      </c>
      <c r="AS59" s="127" t="b">
        <f t="shared" si="18"/>
        <v>0</v>
      </c>
      <c r="AT59" s="120">
        <f t="shared" si="19"/>
        <v>0</v>
      </c>
      <c r="AU59" s="120">
        <f t="shared" si="20"/>
        <v>0</v>
      </c>
      <c r="AV59" s="120">
        <f t="shared" si="21"/>
        <v>0</v>
      </c>
      <c r="AW59" s="127">
        <f t="shared" si="22"/>
        <v>0</v>
      </c>
      <c r="AX59" s="127">
        <f t="shared" si="23"/>
        <v>0</v>
      </c>
      <c r="AY59" s="127">
        <f t="shared" si="24"/>
        <v>0</v>
      </c>
      <c r="AZ59" s="127">
        <f t="shared" si="25"/>
        <v>0</v>
      </c>
      <c r="BA59" s="120">
        <f t="shared" si="26"/>
        <v>0</v>
      </c>
      <c r="BB59" s="127" t="str">
        <f t="shared" si="27"/>
        <v/>
      </c>
      <c r="BE59" s="127" t="str">
        <f t="shared" si="28"/>
        <v/>
      </c>
    </row>
    <row r="60" spans="2:57" ht="35.1" customHeight="1" thickBot="1" x14ac:dyDescent="0.25">
      <c r="B60" s="130">
        <v>55</v>
      </c>
      <c r="C60" s="146"/>
      <c r="D60" s="137" t="s">
        <v>45</v>
      </c>
      <c r="E60" s="146"/>
      <c r="F60" s="137" t="s">
        <v>45</v>
      </c>
      <c r="G60" s="137"/>
      <c r="H60" s="136" t="str">
        <f t="shared" si="3"/>
        <v/>
      </c>
      <c r="I60" s="136" t="str">
        <f t="shared" si="4"/>
        <v/>
      </c>
      <c r="J60" s="137"/>
      <c r="AB60" s="126" t="str">
        <f t="shared" si="5"/>
        <v>no</v>
      </c>
      <c r="AC60" s="126">
        <f t="shared" si="6"/>
        <v>0</v>
      </c>
      <c r="AD60" s="113"/>
      <c r="AG60" s="127" t="str">
        <f t="shared" si="0"/>
        <v>Select One</v>
      </c>
      <c r="AH60" s="127" t="str">
        <f t="shared" si="7"/>
        <v>Yes</v>
      </c>
      <c r="AI60" s="127" t="str">
        <f t="shared" si="8"/>
        <v>No</v>
      </c>
      <c r="AJ60" s="120" t="str">
        <f t="shared" si="9"/>
        <v/>
      </c>
      <c r="AK60" s="120" t="str">
        <f t="shared" si="10"/>
        <v/>
      </c>
      <c r="AL60" s="120" t="str">
        <f t="shared" si="11"/>
        <v/>
      </c>
      <c r="AM60" s="120" t="b">
        <f t="shared" si="12"/>
        <v>0</v>
      </c>
      <c r="AN60" s="120">
        <f t="shared" si="13"/>
        <v>0</v>
      </c>
      <c r="AO60" s="127" t="b">
        <f t="shared" si="14"/>
        <v>0</v>
      </c>
      <c r="AP60" s="127" t="b">
        <f t="shared" si="15"/>
        <v>1</v>
      </c>
      <c r="AQ60" s="127" t="b">
        <f t="shared" si="16"/>
        <v>1</v>
      </c>
      <c r="AR60" s="127" t="b">
        <f t="shared" si="17"/>
        <v>0</v>
      </c>
      <c r="AS60" s="127" t="b">
        <f t="shared" si="18"/>
        <v>0</v>
      </c>
      <c r="AT60" s="120">
        <f t="shared" si="19"/>
        <v>0</v>
      </c>
      <c r="AU60" s="120">
        <f t="shared" si="20"/>
        <v>0</v>
      </c>
      <c r="AV60" s="120">
        <f t="shared" si="21"/>
        <v>0</v>
      </c>
      <c r="AW60" s="127">
        <f t="shared" si="22"/>
        <v>0</v>
      </c>
      <c r="AX60" s="127">
        <f t="shared" si="23"/>
        <v>0</v>
      </c>
      <c r="AY60" s="127">
        <f t="shared" si="24"/>
        <v>0</v>
      </c>
      <c r="AZ60" s="127">
        <f t="shared" si="25"/>
        <v>0</v>
      </c>
      <c r="BA60" s="120">
        <f t="shared" si="26"/>
        <v>0</v>
      </c>
      <c r="BB60" s="127" t="str">
        <f t="shared" si="27"/>
        <v/>
      </c>
      <c r="BE60" s="127" t="str">
        <f t="shared" si="28"/>
        <v/>
      </c>
    </row>
    <row r="61" spans="2:57" ht="35.1" customHeight="1" thickBot="1" x14ac:dyDescent="0.25">
      <c r="B61" s="130">
        <v>56</v>
      </c>
      <c r="C61" s="146"/>
      <c r="D61" s="137" t="s">
        <v>45</v>
      </c>
      <c r="E61" s="146"/>
      <c r="F61" s="137" t="s">
        <v>45</v>
      </c>
      <c r="G61" s="137"/>
      <c r="H61" s="136" t="str">
        <f t="shared" si="3"/>
        <v/>
      </c>
      <c r="I61" s="136" t="str">
        <f t="shared" si="4"/>
        <v/>
      </c>
      <c r="J61" s="137"/>
      <c r="AB61" s="126" t="str">
        <f t="shared" si="5"/>
        <v>no</v>
      </c>
      <c r="AC61" s="126">
        <f t="shared" si="6"/>
        <v>0</v>
      </c>
      <c r="AD61" s="113"/>
      <c r="AG61" s="127" t="str">
        <f t="shared" si="0"/>
        <v>Select One</v>
      </c>
      <c r="AH61" s="127" t="str">
        <f t="shared" si="7"/>
        <v>Yes</v>
      </c>
      <c r="AI61" s="127" t="str">
        <f t="shared" si="8"/>
        <v>No</v>
      </c>
      <c r="AJ61" s="120" t="str">
        <f t="shared" si="9"/>
        <v/>
      </c>
      <c r="AK61" s="120" t="str">
        <f t="shared" si="10"/>
        <v/>
      </c>
      <c r="AL61" s="120" t="str">
        <f t="shared" si="11"/>
        <v/>
      </c>
      <c r="AM61" s="120" t="b">
        <f t="shared" si="12"/>
        <v>0</v>
      </c>
      <c r="AN61" s="120">
        <f t="shared" si="13"/>
        <v>0</v>
      </c>
      <c r="AO61" s="127" t="b">
        <f t="shared" si="14"/>
        <v>0</v>
      </c>
      <c r="AP61" s="127" t="b">
        <f t="shared" si="15"/>
        <v>1</v>
      </c>
      <c r="AQ61" s="127" t="b">
        <f t="shared" si="16"/>
        <v>1</v>
      </c>
      <c r="AR61" s="127" t="b">
        <f t="shared" si="17"/>
        <v>0</v>
      </c>
      <c r="AS61" s="127" t="b">
        <f t="shared" si="18"/>
        <v>0</v>
      </c>
      <c r="AT61" s="120">
        <f t="shared" si="19"/>
        <v>0</v>
      </c>
      <c r="AU61" s="120">
        <f t="shared" si="20"/>
        <v>0</v>
      </c>
      <c r="AV61" s="120">
        <f t="shared" si="21"/>
        <v>0</v>
      </c>
      <c r="AW61" s="127">
        <f t="shared" si="22"/>
        <v>0</v>
      </c>
      <c r="AX61" s="127">
        <f t="shared" si="23"/>
        <v>0</v>
      </c>
      <c r="AY61" s="127">
        <f t="shared" si="24"/>
        <v>0</v>
      </c>
      <c r="AZ61" s="127">
        <f t="shared" si="25"/>
        <v>0</v>
      </c>
      <c r="BA61" s="120">
        <f t="shared" si="26"/>
        <v>0</v>
      </c>
      <c r="BB61" s="127" t="str">
        <f t="shared" si="27"/>
        <v/>
      </c>
      <c r="BE61" s="127" t="str">
        <f t="shared" si="28"/>
        <v/>
      </c>
    </row>
    <row r="62" spans="2:57" ht="35.1" customHeight="1" x14ac:dyDescent="0.2"/>
    <row r="63" spans="2:57" ht="35.1" customHeight="1" x14ac:dyDescent="0.2"/>
    <row r="64" spans="2:57" ht="35.1" customHeight="1" x14ac:dyDescent="0.2"/>
    <row r="65" ht="35.1" customHeight="1" x14ac:dyDescent="0.2"/>
    <row r="66" ht="35.1" customHeight="1" x14ac:dyDescent="0.2"/>
    <row r="67" ht="35.1" customHeight="1" x14ac:dyDescent="0.2"/>
    <row r="68" ht="35.1" customHeight="1" x14ac:dyDescent="0.2"/>
    <row r="69" ht="35.1" customHeight="1" x14ac:dyDescent="0.2"/>
    <row r="70" ht="35.1" customHeight="1" x14ac:dyDescent="0.2"/>
    <row r="71" ht="35.1" customHeight="1" x14ac:dyDescent="0.2"/>
    <row r="72" ht="35.1" customHeight="1" x14ac:dyDescent="0.2"/>
    <row r="73" ht="35.1" customHeight="1" x14ac:dyDescent="0.2"/>
    <row r="74" ht="35.1" customHeight="1" x14ac:dyDescent="0.2"/>
    <row r="75" ht="35.1" customHeight="1" x14ac:dyDescent="0.2"/>
  </sheetData>
  <sheetProtection password="CCB6" sheet="1" objects="1" scenarios="1" selectLockedCells="1"/>
  <sortState ref="AA7:AA20">
    <sortCondition ref="AA7:AA20"/>
  </sortState>
  <mergeCells count="4">
    <mergeCell ref="B2:G3"/>
    <mergeCell ref="B4:G4"/>
    <mergeCell ref="AT4:BA4"/>
    <mergeCell ref="AO4:AS4"/>
  </mergeCells>
  <conditionalFormatting sqref="G6">
    <cfRule type="expression" dxfId="39" priority="11" stopIfTrue="1">
      <formula>OR($F6="no",D6=$AA$10)</formula>
    </cfRule>
  </conditionalFormatting>
  <conditionalFormatting sqref="F6">
    <cfRule type="expression" dxfId="38" priority="12">
      <formula>OR($D$6=$AA$10)</formula>
    </cfRule>
  </conditionalFormatting>
  <conditionalFormatting sqref="G6:G61">
    <cfRule type="expression" dxfId="37" priority="7" stopIfTrue="1">
      <formula>OR($F6="no",D6=$AA$10)</formula>
    </cfRule>
  </conditionalFormatting>
  <conditionalFormatting sqref="F6:F61">
    <cfRule type="expression" dxfId="36" priority="6">
      <formula>OR($D$6=$AA$10)</formula>
    </cfRule>
  </conditionalFormatting>
  <conditionalFormatting sqref="I6">
    <cfRule type="expression" dxfId="35" priority="5">
      <formula>OR(BA6=1,BA6=3,BA6=5,BA6=6)</formula>
    </cfRule>
  </conditionalFormatting>
  <conditionalFormatting sqref="I7:I61">
    <cfRule type="expression" dxfId="34" priority="4">
      <formula>OR(BA7=1,BA7=3,BA7=5,BA7=6)</formula>
    </cfRule>
  </conditionalFormatting>
  <conditionalFormatting sqref="F7:F61">
    <cfRule type="expression" dxfId="33" priority="3">
      <formula>OR($D$6=$AA$10)</formula>
    </cfRule>
  </conditionalFormatting>
  <conditionalFormatting sqref="C6">
    <cfRule type="expression" dxfId="32" priority="2">
      <formula>OR($AC6&gt;1)</formula>
    </cfRule>
  </conditionalFormatting>
  <conditionalFormatting sqref="C7:C61">
    <cfRule type="expression" dxfId="31" priority="1">
      <formula>OR($AC7&gt;1)</formula>
    </cfRule>
  </conditionalFormatting>
  <dataValidations count="3">
    <dataValidation type="list" allowBlank="1" showInputMessage="1" showErrorMessage="1" sqref="G6:G61">
      <formula1>$AJ6:$AL6</formula1>
    </dataValidation>
    <dataValidation type="list" allowBlank="1" showInputMessage="1" showErrorMessage="1" sqref="F6:F61">
      <formula1>$AG6:$AI6</formula1>
    </dataValidation>
    <dataValidation type="list" allowBlank="1" showInputMessage="1" showErrorMessage="1" sqref="D6:D61">
      <formula1>$AA$6:$AA$11</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R79"/>
  <sheetViews>
    <sheetView workbookViewId="0">
      <selection activeCell="C10" sqref="C10"/>
    </sheetView>
  </sheetViews>
  <sheetFormatPr defaultRowHeight="12.75" x14ac:dyDescent="0.2"/>
  <cols>
    <col min="1" max="2" width="9.140625" style="73"/>
    <col min="3" max="4" width="35.7109375" style="73" customWidth="1"/>
    <col min="5" max="5" width="41.7109375" style="73" customWidth="1"/>
    <col min="6" max="8" width="35.7109375" style="73" customWidth="1"/>
    <col min="9" max="9" width="10.5703125" style="73" hidden="1" customWidth="1"/>
    <col min="10" max="10" width="10.140625" style="73" bestFit="1" customWidth="1"/>
    <col min="11" max="25" width="9.140625" style="73"/>
    <col min="26" max="26" width="9.140625" style="73" customWidth="1"/>
    <col min="27" max="27" width="19.42578125" style="73" hidden="1" customWidth="1"/>
    <col min="28" max="28" width="19.28515625" style="73" hidden="1" customWidth="1"/>
    <col min="29" max="29" width="18.140625" style="73" hidden="1" customWidth="1"/>
    <col min="30" max="31" width="23.5703125" style="73" hidden="1" customWidth="1"/>
    <col min="32" max="32" width="11.5703125" style="73" hidden="1" customWidth="1"/>
    <col min="33" max="33" width="17.28515625" style="73" hidden="1" customWidth="1"/>
    <col min="34" max="34" width="34.85546875" style="73" hidden="1" customWidth="1"/>
    <col min="35" max="35" width="58.85546875" style="73" hidden="1" customWidth="1"/>
    <col min="36" max="36" width="48.85546875" style="73" hidden="1" customWidth="1"/>
    <col min="37" max="37" width="11.5703125" style="73" hidden="1" customWidth="1"/>
    <col min="38" max="39" width="31.85546875" style="73" hidden="1" customWidth="1"/>
    <col min="40" max="41" width="52.5703125" style="73" hidden="1" customWidth="1"/>
    <col min="42" max="42" width="20.42578125" style="73" hidden="1" customWidth="1"/>
    <col min="43" max="43" width="9.140625" style="73" hidden="1" customWidth="1"/>
    <col min="44" max="46" width="9.140625" style="73" customWidth="1"/>
    <col min="47" max="16384" width="9.140625" style="73"/>
  </cols>
  <sheetData>
    <row r="1" spans="1:43" ht="35.1" customHeight="1" x14ac:dyDescent="0.2">
      <c r="A1" s="73" t="str">
        <f>'Contact Information'!A1:B1</f>
        <v>Rev A.02.09.002</v>
      </c>
    </row>
    <row r="2" spans="1:43" ht="45" customHeight="1" x14ac:dyDescent="0.2">
      <c r="B2" s="295" t="s">
        <v>301</v>
      </c>
      <c r="C2" s="295"/>
      <c r="D2" s="295"/>
      <c r="E2" s="295"/>
      <c r="F2" s="295"/>
    </row>
    <row r="3" spans="1:43" ht="45" customHeight="1" x14ac:dyDescent="0.2">
      <c r="B3" s="295"/>
      <c r="C3" s="295"/>
      <c r="D3" s="295"/>
      <c r="E3" s="295"/>
      <c r="F3" s="295"/>
    </row>
    <row r="4" spans="1:43" ht="45" customHeight="1" x14ac:dyDescent="0.2">
      <c r="B4" s="295"/>
      <c r="C4" s="295"/>
      <c r="D4" s="295"/>
      <c r="E4" s="295"/>
      <c r="F4" s="295"/>
    </row>
    <row r="5" spans="1:43" ht="35.1" customHeight="1" thickBot="1" x14ac:dyDescent="0.25">
      <c r="B5" s="144"/>
    </row>
    <row r="6" spans="1:43" ht="35.1" customHeight="1" thickBot="1" x14ac:dyDescent="0.25">
      <c r="B6" s="148"/>
      <c r="C6" s="151" t="s">
        <v>193</v>
      </c>
      <c r="D6" s="152" t="s">
        <v>198</v>
      </c>
      <c r="E6" s="152" t="s">
        <v>194</v>
      </c>
      <c r="F6" s="152" t="s">
        <v>195</v>
      </c>
      <c r="G6" s="153" t="s">
        <v>147</v>
      </c>
      <c r="AA6" s="142" t="s">
        <v>323</v>
      </c>
      <c r="AB6" s="142" t="s">
        <v>324</v>
      </c>
      <c r="AC6" s="142"/>
      <c r="AD6" s="142"/>
      <c r="AE6" s="142"/>
    </row>
    <row r="7" spans="1:43" ht="35.1" customHeight="1" thickBot="1" x14ac:dyDescent="0.25">
      <c r="B7" s="154"/>
      <c r="C7" s="157" t="s">
        <v>321</v>
      </c>
      <c r="D7" s="157" t="s">
        <v>322</v>
      </c>
      <c r="E7" s="157"/>
      <c r="F7" s="157"/>
      <c r="G7" s="135" t="str">
        <f>AL9</f>
        <v/>
      </c>
      <c r="AA7" s="155" t="s">
        <v>321</v>
      </c>
      <c r="AB7" s="155" t="s">
        <v>322</v>
      </c>
    </row>
    <row r="8" spans="1:43" ht="35.1" customHeight="1" thickBot="1" x14ac:dyDescent="0.25">
      <c r="B8" s="147"/>
      <c r="C8" s="155"/>
      <c r="D8" s="155"/>
      <c r="E8" s="258"/>
      <c r="F8" s="147"/>
      <c r="AA8" s="142" t="s">
        <v>154</v>
      </c>
      <c r="AB8" s="142" t="s">
        <v>167</v>
      </c>
      <c r="AC8" s="142" t="s">
        <v>199</v>
      </c>
      <c r="AD8" s="142" t="s">
        <v>314</v>
      </c>
      <c r="AE8" s="142" t="s">
        <v>317</v>
      </c>
      <c r="AF8" s="142" t="s">
        <v>200</v>
      </c>
      <c r="AG8" s="142" t="s">
        <v>313</v>
      </c>
      <c r="AH8" s="142" t="s">
        <v>307</v>
      </c>
      <c r="AI8" s="142" t="s">
        <v>64</v>
      </c>
      <c r="AJ8" s="142" t="s">
        <v>311</v>
      </c>
      <c r="AK8" s="142"/>
      <c r="AL8" s="142" t="s">
        <v>147</v>
      </c>
      <c r="AM8" s="143" t="s">
        <v>201</v>
      </c>
      <c r="AN8" s="143" t="s">
        <v>201</v>
      </c>
      <c r="AO8" s="344" t="s">
        <v>215</v>
      </c>
      <c r="AP8" s="344"/>
      <c r="AQ8" s="143"/>
    </row>
    <row r="9" spans="1:43" ht="35.1" customHeight="1" thickBot="1" x14ac:dyDescent="0.25">
      <c r="B9" s="148" t="s">
        <v>0</v>
      </c>
      <c r="C9" s="149" t="s">
        <v>308</v>
      </c>
      <c r="D9" s="149" t="s">
        <v>41</v>
      </c>
      <c r="E9" s="149" t="s">
        <v>316</v>
      </c>
      <c r="F9" s="152" t="s">
        <v>56</v>
      </c>
      <c r="G9" s="152" t="s">
        <v>147</v>
      </c>
      <c r="H9" s="153" t="s">
        <v>125</v>
      </c>
      <c r="AA9" s="155">
        <f>IF(AND(OR(C7=AA7,ISBLANK(C7)),OR(D7=AB7,ISBLANK(D7))),0,1)</f>
        <v>0</v>
      </c>
      <c r="AB9" s="155">
        <f>IF(OR(OR(ISBLANK(C7),C7=AA7),OR(ISBLANK(D7),D7=AB7)),0,2)</f>
        <v>0</v>
      </c>
      <c r="AC9" s="155">
        <f>IF(AND(AB9=2,OR(ISBLANK(E7),ISBLANK(F7))),3,0)</f>
        <v>0</v>
      </c>
      <c r="AD9" s="155"/>
      <c r="AE9" s="155"/>
      <c r="AF9" s="155">
        <f>MAX(AA9:AC9)</f>
        <v>0</v>
      </c>
      <c r="AG9" s="155"/>
      <c r="AH9" s="155" t="s">
        <v>320</v>
      </c>
      <c r="AI9" s="155" t="s">
        <v>256</v>
      </c>
      <c r="AJ9" s="155"/>
      <c r="AK9" s="155"/>
      <c r="AL9" s="73" t="str">
        <f>IF(AF9=0,"",CHOOSE(AF9,AN10,AN11,AN12))</f>
        <v/>
      </c>
      <c r="AO9" s="155" t="s">
        <v>331</v>
      </c>
      <c r="AP9" s="73">
        <f>COUNTIF(G10:G65,AN11)</f>
        <v>0</v>
      </c>
    </row>
    <row r="10" spans="1:43" ht="35.1" customHeight="1" thickBot="1" x14ac:dyDescent="0.25">
      <c r="B10" s="150">
        <v>1</v>
      </c>
      <c r="C10" s="145"/>
      <c r="D10" s="146"/>
      <c r="E10" s="146"/>
      <c r="F10" s="135" t="str">
        <f>IF(AF10=2,AJ10,"")</f>
        <v/>
      </c>
      <c r="G10" s="135" t="str">
        <f t="shared" ref="G10:G41" si="0">AL10</f>
        <v/>
      </c>
      <c r="H10" s="146"/>
      <c r="I10" s="155"/>
      <c r="AA10" s="120">
        <f>IF(AND(ISBLANK(C10),ISBLANK(D10)),0,1)</f>
        <v>0</v>
      </c>
      <c r="AB10" s="120">
        <f>IF(OR(ISBLANK(C10),ISBLANK(D10),AND(OR(C10=$AH$10,C10=$AH$13),ISBLANK(E10))),0,2)</f>
        <v>0</v>
      </c>
      <c r="AD10" s="120">
        <f>IF(AG10&gt;1,4,0)</f>
        <v>0</v>
      </c>
      <c r="AE10" s="120">
        <f>IF(AND(OR(C10=$AH$10,C10=$AH$12),ISBLANK(E10)),5,0)</f>
        <v>0</v>
      </c>
      <c r="AF10" s="120">
        <f>MAX(AA10:AE10)</f>
        <v>0</v>
      </c>
      <c r="AG10" s="120">
        <f>COUNTIF($D$10:$D$59,D10)</f>
        <v>0</v>
      </c>
      <c r="AH10" s="192" t="s">
        <v>318</v>
      </c>
      <c r="AI10" s="192" t="s">
        <v>256</v>
      </c>
      <c r="AJ10" s="120" t="e">
        <f>VLOOKUP(C10,$AH$9:$AI$13,2)</f>
        <v>#N/A</v>
      </c>
      <c r="AK10" s="120"/>
      <c r="AL10" s="120" t="str">
        <f>IF(AF10=0,"",CHOOSE(AF10,$AN$10,$AN$11,$AN$12,$AN$13,$AN$14))</f>
        <v/>
      </c>
      <c r="AM10" s="120"/>
      <c r="AN10" s="156" t="s">
        <v>202</v>
      </c>
      <c r="AO10" s="156" t="s">
        <v>330</v>
      </c>
      <c r="AP10" s="155">
        <f>COUNTIF(C10:C65,AH11)</f>
        <v>0</v>
      </c>
    </row>
    <row r="11" spans="1:43" ht="35.1" customHeight="1" thickBot="1" x14ac:dyDescent="0.25">
      <c r="B11" s="150">
        <v>2</v>
      </c>
      <c r="C11" s="145"/>
      <c r="D11" s="145"/>
      <c r="E11" s="146"/>
      <c r="F11" s="135" t="str">
        <f t="shared" ref="F11:F59" si="1">IF(AF11=2,AJ11,"")</f>
        <v/>
      </c>
      <c r="G11" s="135" t="str">
        <f t="shared" si="0"/>
        <v/>
      </c>
      <c r="H11" s="145"/>
      <c r="L11" s="155"/>
      <c r="AA11" s="120">
        <f>IF(AND(ISBLANK(C11),ISBLANK(D11)),0,1)</f>
        <v>0</v>
      </c>
      <c r="AB11" s="120">
        <f t="shared" ref="AB11:AB65" si="2">IF(OR(ISBLANK(C11),ISBLANK(D11),AND(OR(C11=$AH$10,C11=$AH$13),ISBLANK(E11))),0,2)</f>
        <v>0</v>
      </c>
      <c r="AD11" s="120">
        <f t="shared" ref="AD11:AD65" si="3">IF(AG11&gt;1,4,0)</f>
        <v>0</v>
      </c>
      <c r="AE11" s="120">
        <f t="shared" ref="AE11:AE65" si="4">IF(AND(OR(C11=$AH$10,C11=$AH$12),ISBLANK(E11)),5,0)</f>
        <v>0</v>
      </c>
      <c r="AF11" s="120">
        <f t="shared" ref="AF11:AF65" si="5">MAX(AA11:AE11)</f>
        <v>0</v>
      </c>
      <c r="AG11" s="120">
        <f>COUNTIF($D$10:$D$59,D11)</f>
        <v>0</v>
      </c>
      <c r="AH11" s="120" t="s">
        <v>309</v>
      </c>
      <c r="AI11" s="192" t="s">
        <v>312</v>
      </c>
      <c r="AJ11" s="120" t="e">
        <f>VLOOKUP(C11,$AH$9:$AI$13,2)</f>
        <v>#N/A</v>
      </c>
      <c r="AK11" s="120"/>
      <c r="AL11" s="120" t="str">
        <f t="shared" ref="AL11:AL65" si="6">IF(AF11=0,"",CHOOSE(AF11,$AN$10,$AN$11,$AN$12,$AN$13,$AN$14))</f>
        <v/>
      </c>
      <c r="AM11" s="120"/>
      <c r="AN11" s="73" t="s">
        <v>146</v>
      </c>
      <c r="AO11" s="155" t="s">
        <v>334</v>
      </c>
      <c r="AP11" s="155">
        <f>COUNTIF(C10:C65,AH9)</f>
        <v>0</v>
      </c>
    </row>
    <row r="12" spans="1:43" ht="35.1" customHeight="1" thickBot="1" x14ac:dyDescent="0.25">
      <c r="B12" s="150">
        <v>3</v>
      </c>
      <c r="C12" s="145"/>
      <c r="D12" s="145"/>
      <c r="E12" s="146"/>
      <c r="F12" s="135" t="str">
        <f t="shared" si="1"/>
        <v/>
      </c>
      <c r="G12" s="135" t="str">
        <f t="shared" si="0"/>
        <v/>
      </c>
      <c r="H12" s="145"/>
      <c r="AA12" s="120">
        <f t="shared" ref="AA12:AA65" si="7">IF(AND(ISBLANK(C12),ISBLANK(D12)),0,1)</f>
        <v>0</v>
      </c>
      <c r="AB12" s="120">
        <f t="shared" si="2"/>
        <v>0</v>
      </c>
      <c r="AD12" s="120">
        <f t="shared" si="3"/>
        <v>0</v>
      </c>
      <c r="AE12" s="120">
        <f t="shared" si="4"/>
        <v>0</v>
      </c>
      <c r="AF12" s="120">
        <f t="shared" si="5"/>
        <v>0</v>
      </c>
      <c r="AG12" s="120"/>
      <c r="AH12" s="120" t="s">
        <v>310</v>
      </c>
      <c r="AI12" s="192" t="s">
        <v>256</v>
      </c>
      <c r="AJ12" s="120" t="str">
        <f t="shared" ref="AJ12:AJ43" si="8">IF(ISBLANK(C12),"",VLOOKUP(C12,$AH$9:$AI$13,2))</f>
        <v/>
      </c>
      <c r="AK12" s="120"/>
      <c r="AL12" s="120" t="str">
        <f t="shared" si="6"/>
        <v/>
      </c>
      <c r="AM12" s="120"/>
      <c r="AN12" s="156" t="s">
        <v>197</v>
      </c>
      <c r="AO12" s="156" t="s">
        <v>336</v>
      </c>
      <c r="AP12" s="155">
        <f>COUNTIF(C10:C65,AH10)</f>
        <v>0</v>
      </c>
      <c r="AQ12" s="155"/>
    </row>
    <row r="13" spans="1:43" ht="35.1" customHeight="1" thickBot="1" x14ac:dyDescent="0.25">
      <c r="B13" s="150">
        <v>4</v>
      </c>
      <c r="C13" s="145"/>
      <c r="D13" s="145"/>
      <c r="E13" s="146"/>
      <c r="F13" s="135" t="str">
        <f t="shared" si="1"/>
        <v/>
      </c>
      <c r="G13" s="135" t="str">
        <f t="shared" si="0"/>
        <v/>
      </c>
      <c r="H13" s="145"/>
      <c r="AA13" s="120">
        <f t="shared" si="7"/>
        <v>0</v>
      </c>
      <c r="AB13" s="120">
        <f t="shared" si="2"/>
        <v>0</v>
      </c>
      <c r="AD13" s="120">
        <f t="shared" si="3"/>
        <v>0</v>
      </c>
      <c r="AE13" s="120">
        <f t="shared" si="4"/>
        <v>0</v>
      </c>
      <c r="AF13" s="120">
        <f t="shared" si="5"/>
        <v>0</v>
      </c>
      <c r="AG13" s="120"/>
      <c r="AH13" s="120"/>
      <c r="AI13" s="192"/>
      <c r="AJ13" s="120" t="str">
        <f t="shared" si="8"/>
        <v/>
      </c>
      <c r="AK13" s="120"/>
      <c r="AL13" s="120" t="str">
        <f t="shared" si="6"/>
        <v/>
      </c>
      <c r="AM13" s="120"/>
      <c r="AN13" s="155" t="s">
        <v>315</v>
      </c>
      <c r="AO13" s="156" t="s">
        <v>335</v>
      </c>
      <c r="AP13" s="155">
        <f>COUNTIF(C10:C65,AH12)</f>
        <v>0</v>
      </c>
    </row>
    <row r="14" spans="1:43" ht="35.1" customHeight="1" thickBot="1" x14ac:dyDescent="0.25">
      <c r="B14" s="150">
        <v>5</v>
      </c>
      <c r="C14" s="145"/>
      <c r="D14" s="145"/>
      <c r="E14" s="146"/>
      <c r="F14" s="135" t="str">
        <f t="shared" si="1"/>
        <v/>
      </c>
      <c r="G14" s="135" t="str">
        <f t="shared" si="0"/>
        <v/>
      </c>
      <c r="H14" s="145"/>
      <c r="AA14" s="120">
        <f t="shared" si="7"/>
        <v>0</v>
      </c>
      <c r="AB14" s="120">
        <f t="shared" si="2"/>
        <v>0</v>
      </c>
      <c r="AD14" s="120">
        <f t="shared" si="3"/>
        <v>0</v>
      </c>
      <c r="AE14" s="120">
        <f t="shared" si="4"/>
        <v>0</v>
      </c>
      <c r="AF14" s="120">
        <f t="shared" si="5"/>
        <v>0</v>
      </c>
      <c r="AG14" s="120"/>
      <c r="AH14" s="120"/>
      <c r="AI14" s="120"/>
      <c r="AJ14" s="120" t="str">
        <f t="shared" si="8"/>
        <v/>
      </c>
      <c r="AK14" s="120"/>
      <c r="AL14" s="120" t="str">
        <f t="shared" si="6"/>
        <v/>
      </c>
      <c r="AM14" s="120"/>
      <c r="AN14" s="155" t="s">
        <v>319</v>
      </c>
      <c r="AO14" s="155"/>
    </row>
    <row r="15" spans="1:43" ht="35.1" customHeight="1" thickBot="1" x14ac:dyDescent="0.25">
      <c r="B15" s="150">
        <v>6</v>
      </c>
      <c r="C15" s="145"/>
      <c r="D15" s="145"/>
      <c r="E15" s="146"/>
      <c r="F15" s="135" t="str">
        <f t="shared" si="1"/>
        <v/>
      </c>
      <c r="G15" s="135" t="str">
        <f t="shared" si="0"/>
        <v/>
      </c>
      <c r="H15" s="145"/>
      <c r="AA15" s="120">
        <f t="shared" si="7"/>
        <v>0</v>
      </c>
      <c r="AB15" s="120">
        <f t="shared" si="2"/>
        <v>0</v>
      </c>
      <c r="AD15" s="120">
        <f t="shared" si="3"/>
        <v>0</v>
      </c>
      <c r="AE15" s="120">
        <f t="shared" si="4"/>
        <v>0</v>
      </c>
      <c r="AF15" s="120">
        <f t="shared" si="5"/>
        <v>0</v>
      </c>
      <c r="AG15" s="120"/>
      <c r="AH15" s="120"/>
      <c r="AI15" s="120"/>
      <c r="AJ15" s="120" t="str">
        <f t="shared" si="8"/>
        <v/>
      </c>
      <c r="AK15" s="120"/>
      <c r="AL15" s="120" t="str">
        <f t="shared" si="6"/>
        <v/>
      </c>
      <c r="AM15" s="120"/>
    </row>
    <row r="16" spans="1:43" ht="35.1" customHeight="1" thickBot="1" x14ac:dyDescent="0.25">
      <c r="B16" s="150">
        <v>7</v>
      </c>
      <c r="C16" s="145"/>
      <c r="D16" s="145"/>
      <c r="E16" s="146"/>
      <c r="F16" s="135" t="str">
        <f t="shared" si="1"/>
        <v/>
      </c>
      <c r="G16" s="135" t="str">
        <f t="shared" si="0"/>
        <v/>
      </c>
      <c r="H16" s="145"/>
      <c r="AA16" s="120">
        <f t="shared" si="7"/>
        <v>0</v>
      </c>
      <c r="AB16" s="120">
        <f t="shared" si="2"/>
        <v>0</v>
      </c>
      <c r="AD16" s="120">
        <f t="shared" si="3"/>
        <v>0</v>
      </c>
      <c r="AE16" s="120">
        <f t="shared" si="4"/>
        <v>0</v>
      </c>
      <c r="AF16" s="120">
        <f t="shared" si="5"/>
        <v>0</v>
      </c>
      <c r="AG16" s="120"/>
      <c r="AH16" s="120"/>
      <c r="AI16" s="120"/>
      <c r="AJ16" s="120" t="str">
        <f t="shared" si="8"/>
        <v/>
      </c>
      <c r="AK16" s="120"/>
      <c r="AL16" s="120" t="str">
        <f t="shared" si="6"/>
        <v/>
      </c>
      <c r="AM16" s="120"/>
    </row>
    <row r="17" spans="2:39" ht="35.1" customHeight="1" thickBot="1" x14ac:dyDescent="0.25">
      <c r="B17" s="150">
        <v>8</v>
      </c>
      <c r="C17" s="145"/>
      <c r="D17" s="145"/>
      <c r="E17" s="146"/>
      <c r="F17" s="135" t="str">
        <f t="shared" si="1"/>
        <v/>
      </c>
      <c r="G17" s="135" t="str">
        <f t="shared" si="0"/>
        <v/>
      </c>
      <c r="H17" s="145"/>
      <c r="AA17" s="120">
        <f t="shared" si="7"/>
        <v>0</v>
      </c>
      <c r="AB17" s="120">
        <f t="shared" si="2"/>
        <v>0</v>
      </c>
      <c r="AD17" s="120">
        <f t="shared" si="3"/>
        <v>0</v>
      </c>
      <c r="AE17" s="120">
        <f t="shared" si="4"/>
        <v>0</v>
      </c>
      <c r="AF17" s="120">
        <f t="shared" si="5"/>
        <v>0</v>
      </c>
      <c r="AG17" s="120"/>
      <c r="AH17" s="120"/>
      <c r="AI17" s="120"/>
      <c r="AJ17" s="120" t="str">
        <f t="shared" si="8"/>
        <v/>
      </c>
      <c r="AK17" s="120"/>
      <c r="AL17" s="120" t="str">
        <f t="shared" si="6"/>
        <v/>
      </c>
      <c r="AM17" s="120"/>
    </row>
    <row r="18" spans="2:39" ht="35.1" customHeight="1" thickBot="1" x14ac:dyDescent="0.25">
      <c r="B18" s="150">
        <v>9</v>
      </c>
      <c r="C18" s="145"/>
      <c r="D18" s="145"/>
      <c r="E18" s="146"/>
      <c r="F18" s="135" t="str">
        <f t="shared" si="1"/>
        <v/>
      </c>
      <c r="G18" s="135" t="str">
        <f t="shared" si="0"/>
        <v/>
      </c>
      <c r="H18" s="145"/>
      <c r="AA18" s="120">
        <f t="shared" si="7"/>
        <v>0</v>
      </c>
      <c r="AB18" s="120">
        <f t="shared" si="2"/>
        <v>0</v>
      </c>
      <c r="AD18" s="120">
        <f t="shared" si="3"/>
        <v>0</v>
      </c>
      <c r="AE18" s="120">
        <f t="shared" si="4"/>
        <v>0</v>
      </c>
      <c r="AF18" s="120">
        <f t="shared" si="5"/>
        <v>0</v>
      </c>
      <c r="AG18" s="120"/>
      <c r="AH18" s="120"/>
      <c r="AI18" s="120"/>
      <c r="AJ18" s="120" t="str">
        <f t="shared" si="8"/>
        <v/>
      </c>
      <c r="AK18" s="120"/>
      <c r="AL18" s="120" t="str">
        <f t="shared" si="6"/>
        <v/>
      </c>
      <c r="AM18" s="120"/>
    </row>
    <row r="19" spans="2:39" ht="35.1" customHeight="1" thickBot="1" x14ac:dyDescent="0.25">
      <c r="B19" s="150">
        <v>10</v>
      </c>
      <c r="C19" s="145"/>
      <c r="D19" s="145"/>
      <c r="E19" s="146"/>
      <c r="F19" s="135" t="str">
        <f t="shared" si="1"/>
        <v/>
      </c>
      <c r="G19" s="135" t="str">
        <f t="shared" si="0"/>
        <v/>
      </c>
      <c r="H19" s="145"/>
      <c r="AA19" s="120">
        <f t="shared" si="7"/>
        <v>0</v>
      </c>
      <c r="AB19" s="120">
        <f t="shared" si="2"/>
        <v>0</v>
      </c>
      <c r="AD19" s="120">
        <f t="shared" si="3"/>
        <v>0</v>
      </c>
      <c r="AE19" s="120">
        <f t="shared" si="4"/>
        <v>0</v>
      </c>
      <c r="AF19" s="120">
        <f t="shared" si="5"/>
        <v>0</v>
      </c>
      <c r="AG19" s="120"/>
      <c r="AH19" s="120"/>
      <c r="AI19" s="120"/>
      <c r="AJ19" s="120" t="str">
        <f t="shared" si="8"/>
        <v/>
      </c>
      <c r="AK19" s="120"/>
      <c r="AL19" s="120" t="str">
        <f t="shared" si="6"/>
        <v/>
      </c>
      <c r="AM19" s="120"/>
    </row>
    <row r="20" spans="2:39" ht="35.1" customHeight="1" thickBot="1" x14ac:dyDescent="0.25">
      <c r="B20" s="150">
        <v>11</v>
      </c>
      <c r="C20" s="145"/>
      <c r="D20" s="145"/>
      <c r="E20" s="146"/>
      <c r="F20" s="135" t="str">
        <f t="shared" si="1"/>
        <v/>
      </c>
      <c r="G20" s="135" t="str">
        <f t="shared" si="0"/>
        <v/>
      </c>
      <c r="H20" s="145"/>
      <c r="AA20" s="120">
        <f t="shared" si="7"/>
        <v>0</v>
      </c>
      <c r="AB20" s="120">
        <f t="shared" si="2"/>
        <v>0</v>
      </c>
      <c r="AD20" s="120">
        <f t="shared" si="3"/>
        <v>0</v>
      </c>
      <c r="AE20" s="120">
        <f t="shared" si="4"/>
        <v>0</v>
      </c>
      <c r="AF20" s="120">
        <f t="shared" si="5"/>
        <v>0</v>
      </c>
      <c r="AG20" s="120"/>
      <c r="AH20" s="120"/>
      <c r="AI20" s="120"/>
      <c r="AJ20" s="120" t="str">
        <f t="shared" si="8"/>
        <v/>
      </c>
      <c r="AK20" s="120"/>
      <c r="AL20" s="120" t="str">
        <f t="shared" si="6"/>
        <v/>
      </c>
      <c r="AM20" s="120"/>
    </row>
    <row r="21" spans="2:39" ht="35.1" customHeight="1" thickBot="1" x14ac:dyDescent="0.25">
      <c r="B21" s="150">
        <v>12</v>
      </c>
      <c r="C21" s="145"/>
      <c r="D21" s="145"/>
      <c r="E21" s="146"/>
      <c r="F21" s="135" t="str">
        <f t="shared" si="1"/>
        <v/>
      </c>
      <c r="G21" s="135" t="str">
        <f t="shared" si="0"/>
        <v/>
      </c>
      <c r="H21" s="145"/>
      <c r="AA21" s="120">
        <f t="shared" si="7"/>
        <v>0</v>
      </c>
      <c r="AB21" s="120">
        <f t="shared" si="2"/>
        <v>0</v>
      </c>
      <c r="AD21" s="120">
        <f t="shared" si="3"/>
        <v>0</v>
      </c>
      <c r="AE21" s="120">
        <f t="shared" si="4"/>
        <v>0</v>
      </c>
      <c r="AF21" s="120">
        <f t="shared" si="5"/>
        <v>0</v>
      </c>
      <c r="AG21" s="120"/>
      <c r="AH21" s="120"/>
      <c r="AI21" s="120"/>
      <c r="AJ21" s="120" t="str">
        <f t="shared" si="8"/>
        <v/>
      </c>
      <c r="AK21" s="120"/>
      <c r="AL21" s="120" t="str">
        <f t="shared" si="6"/>
        <v/>
      </c>
      <c r="AM21" s="120"/>
    </row>
    <row r="22" spans="2:39" ht="35.1" customHeight="1" thickBot="1" x14ac:dyDescent="0.25">
      <c r="B22" s="150">
        <v>13</v>
      </c>
      <c r="C22" s="145"/>
      <c r="D22" s="145"/>
      <c r="E22" s="146"/>
      <c r="F22" s="135" t="str">
        <f t="shared" si="1"/>
        <v/>
      </c>
      <c r="G22" s="135" t="str">
        <f t="shared" si="0"/>
        <v/>
      </c>
      <c r="H22" s="145"/>
      <c r="AA22" s="120">
        <f t="shared" si="7"/>
        <v>0</v>
      </c>
      <c r="AB22" s="120">
        <f t="shared" si="2"/>
        <v>0</v>
      </c>
      <c r="AD22" s="120">
        <f t="shared" si="3"/>
        <v>0</v>
      </c>
      <c r="AE22" s="120">
        <f t="shared" si="4"/>
        <v>0</v>
      </c>
      <c r="AF22" s="120">
        <f t="shared" si="5"/>
        <v>0</v>
      </c>
      <c r="AG22" s="120"/>
      <c r="AH22" s="120"/>
      <c r="AI22" s="120"/>
      <c r="AJ22" s="120" t="str">
        <f t="shared" si="8"/>
        <v/>
      </c>
      <c r="AK22" s="120"/>
      <c r="AL22" s="120" t="str">
        <f t="shared" si="6"/>
        <v/>
      </c>
      <c r="AM22" s="120"/>
    </row>
    <row r="23" spans="2:39" ht="35.1" customHeight="1" thickBot="1" x14ac:dyDescent="0.25">
      <c r="B23" s="150">
        <v>14</v>
      </c>
      <c r="C23" s="145"/>
      <c r="D23" s="145"/>
      <c r="E23" s="146"/>
      <c r="F23" s="135" t="str">
        <f t="shared" si="1"/>
        <v/>
      </c>
      <c r="G23" s="135" t="str">
        <f t="shared" si="0"/>
        <v/>
      </c>
      <c r="H23" s="145"/>
      <c r="AA23" s="120">
        <f t="shared" si="7"/>
        <v>0</v>
      </c>
      <c r="AB23" s="120">
        <f t="shared" si="2"/>
        <v>0</v>
      </c>
      <c r="AD23" s="120">
        <f t="shared" si="3"/>
        <v>0</v>
      </c>
      <c r="AE23" s="120">
        <f t="shared" si="4"/>
        <v>0</v>
      </c>
      <c r="AF23" s="120">
        <f t="shared" si="5"/>
        <v>0</v>
      </c>
      <c r="AG23" s="120"/>
      <c r="AH23" s="120"/>
      <c r="AI23" s="120"/>
      <c r="AJ23" s="120" t="str">
        <f t="shared" si="8"/>
        <v/>
      </c>
      <c r="AK23" s="120"/>
      <c r="AL23" s="120" t="str">
        <f t="shared" si="6"/>
        <v/>
      </c>
      <c r="AM23" s="120"/>
    </row>
    <row r="24" spans="2:39" ht="35.1" customHeight="1" thickBot="1" x14ac:dyDescent="0.25">
      <c r="B24" s="150">
        <v>15</v>
      </c>
      <c r="C24" s="145"/>
      <c r="D24" s="145"/>
      <c r="E24" s="146"/>
      <c r="F24" s="135" t="str">
        <f t="shared" si="1"/>
        <v/>
      </c>
      <c r="G24" s="135" t="str">
        <f t="shared" si="0"/>
        <v/>
      </c>
      <c r="H24" s="145"/>
      <c r="AA24" s="120">
        <f t="shared" si="7"/>
        <v>0</v>
      </c>
      <c r="AB24" s="120">
        <f t="shared" si="2"/>
        <v>0</v>
      </c>
      <c r="AD24" s="120">
        <f t="shared" si="3"/>
        <v>0</v>
      </c>
      <c r="AE24" s="120">
        <f t="shared" si="4"/>
        <v>0</v>
      </c>
      <c r="AF24" s="120">
        <f t="shared" si="5"/>
        <v>0</v>
      </c>
      <c r="AG24" s="120"/>
      <c r="AH24" s="120"/>
      <c r="AI24" s="120"/>
      <c r="AJ24" s="120" t="str">
        <f t="shared" si="8"/>
        <v/>
      </c>
      <c r="AK24" s="120"/>
      <c r="AL24" s="120" t="str">
        <f t="shared" si="6"/>
        <v/>
      </c>
      <c r="AM24" s="120"/>
    </row>
    <row r="25" spans="2:39" ht="35.1" customHeight="1" thickBot="1" x14ac:dyDescent="0.25">
      <c r="B25" s="150">
        <v>16</v>
      </c>
      <c r="C25" s="145"/>
      <c r="D25" s="145"/>
      <c r="E25" s="146"/>
      <c r="F25" s="135" t="str">
        <f t="shared" si="1"/>
        <v/>
      </c>
      <c r="G25" s="135" t="str">
        <f t="shared" si="0"/>
        <v/>
      </c>
      <c r="H25" s="145"/>
      <c r="AA25" s="120">
        <f t="shared" si="7"/>
        <v>0</v>
      </c>
      <c r="AB25" s="120">
        <f t="shared" si="2"/>
        <v>0</v>
      </c>
      <c r="AD25" s="120">
        <f t="shared" si="3"/>
        <v>0</v>
      </c>
      <c r="AE25" s="120">
        <f t="shared" si="4"/>
        <v>0</v>
      </c>
      <c r="AF25" s="120">
        <f t="shared" si="5"/>
        <v>0</v>
      </c>
      <c r="AG25" s="120"/>
      <c r="AH25" s="120"/>
      <c r="AI25" s="120"/>
      <c r="AJ25" s="120" t="str">
        <f t="shared" si="8"/>
        <v/>
      </c>
      <c r="AK25" s="120"/>
      <c r="AL25" s="120" t="str">
        <f t="shared" si="6"/>
        <v/>
      </c>
      <c r="AM25" s="120"/>
    </row>
    <row r="26" spans="2:39" ht="35.1" customHeight="1" thickBot="1" x14ac:dyDescent="0.25">
      <c r="B26" s="150">
        <v>17</v>
      </c>
      <c r="C26" s="145"/>
      <c r="D26" s="145"/>
      <c r="E26" s="146"/>
      <c r="F26" s="135" t="str">
        <f t="shared" si="1"/>
        <v/>
      </c>
      <c r="G26" s="135" t="str">
        <f t="shared" si="0"/>
        <v/>
      </c>
      <c r="H26" s="145"/>
      <c r="AA26" s="120">
        <f t="shared" si="7"/>
        <v>0</v>
      </c>
      <c r="AB26" s="120">
        <f t="shared" si="2"/>
        <v>0</v>
      </c>
      <c r="AD26" s="120">
        <f t="shared" si="3"/>
        <v>0</v>
      </c>
      <c r="AE26" s="120">
        <f t="shared" si="4"/>
        <v>0</v>
      </c>
      <c r="AF26" s="120">
        <f t="shared" si="5"/>
        <v>0</v>
      </c>
      <c r="AG26" s="120"/>
      <c r="AH26" s="120"/>
      <c r="AI26" s="120"/>
      <c r="AJ26" s="120" t="str">
        <f t="shared" si="8"/>
        <v/>
      </c>
      <c r="AK26" s="120"/>
      <c r="AL26" s="120" t="str">
        <f t="shared" si="6"/>
        <v/>
      </c>
      <c r="AM26" s="120"/>
    </row>
    <row r="27" spans="2:39" ht="35.1" customHeight="1" thickBot="1" x14ac:dyDescent="0.25">
      <c r="B27" s="150">
        <v>18</v>
      </c>
      <c r="C27" s="145"/>
      <c r="D27" s="145"/>
      <c r="E27" s="146"/>
      <c r="F27" s="135" t="str">
        <f t="shared" si="1"/>
        <v/>
      </c>
      <c r="G27" s="135" t="str">
        <f t="shared" si="0"/>
        <v/>
      </c>
      <c r="H27" s="145"/>
      <c r="AA27" s="120">
        <f t="shared" si="7"/>
        <v>0</v>
      </c>
      <c r="AB27" s="120">
        <f t="shared" si="2"/>
        <v>0</v>
      </c>
      <c r="AD27" s="120">
        <f t="shared" si="3"/>
        <v>0</v>
      </c>
      <c r="AE27" s="120">
        <f t="shared" si="4"/>
        <v>0</v>
      </c>
      <c r="AF27" s="120">
        <f t="shared" si="5"/>
        <v>0</v>
      </c>
      <c r="AG27" s="120"/>
      <c r="AH27" s="120"/>
      <c r="AI27" s="120"/>
      <c r="AJ27" s="120" t="str">
        <f t="shared" si="8"/>
        <v/>
      </c>
      <c r="AK27" s="120"/>
      <c r="AL27" s="120" t="str">
        <f t="shared" si="6"/>
        <v/>
      </c>
      <c r="AM27" s="120"/>
    </row>
    <row r="28" spans="2:39" ht="35.1" customHeight="1" thickBot="1" x14ac:dyDescent="0.25">
      <c r="B28" s="150">
        <v>19</v>
      </c>
      <c r="C28" s="145"/>
      <c r="D28" s="145"/>
      <c r="E28" s="146"/>
      <c r="F28" s="135" t="str">
        <f t="shared" si="1"/>
        <v/>
      </c>
      <c r="G28" s="135" t="str">
        <f t="shared" si="0"/>
        <v/>
      </c>
      <c r="H28" s="145"/>
      <c r="AA28" s="120">
        <f t="shared" si="7"/>
        <v>0</v>
      </c>
      <c r="AB28" s="120">
        <f t="shared" si="2"/>
        <v>0</v>
      </c>
      <c r="AD28" s="120">
        <f t="shared" si="3"/>
        <v>0</v>
      </c>
      <c r="AE28" s="120">
        <f t="shared" si="4"/>
        <v>0</v>
      </c>
      <c r="AF28" s="120">
        <f t="shared" si="5"/>
        <v>0</v>
      </c>
      <c r="AG28" s="120"/>
      <c r="AH28" s="120"/>
      <c r="AI28" s="120"/>
      <c r="AJ28" s="120" t="str">
        <f t="shared" si="8"/>
        <v/>
      </c>
      <c r="AK28" s="120"/>
      <c r="AL28" s="120" t="str">
        <f t="shared" si="6"/>
        <v/>
      </c>
      <c r="AM28" s="120"/>
    </row>
    <row r="29" spans="2:39" ht="35.1" customHeight="1" thickBot="1" x14ac:dyDescent="0.25">
      <c r="B29" s="150">
        <v>20</v>
      </c>
      <c r="C29" s="145"/>
      <c r="D29" s="145"/>
      <c r="E29" s="146"/>
      <c r="F29" s="135" t="str">
        <f t="shared" si="1"/>
        <v/>
      </c>
      <c r="G29" s="135" t="str">
        <f t="shared" si="0"/>
        <v/>
      </c>
      <c r="H29" s="145"/>
      <c r="AA29" s="120">
        <f t="shared" si="7"/>
        <v>0</v>
      </c>
      <c r="AB29" s="120">
        <f t="shared" si="2"/>
        <v>0</v>
      </c>
      <c r="AD29" s="120">
        <f t="shared" si="3"/>
        <v>0</v>
      </c>
      <c r="AE29" s="120">
        <f t="shared" si="4"/>
        <v>0</v>
      </c>
      <c r="AF29" s="120">
        <f t="shared" si="5"/>
        <v>0</v>
      </c>
      <c r="AG29" s="120"/>
      <c r="AH29" s="120"/>
      <c r="AI29" s="120"/>
      <c r="AJ29" s="120" t="str">
        <f t="shared" si="8"/>
        <v/>
      </c>
      <c r="AK29" s="120"/>
      <c r="AL29" s="120" t="str">
        <f t="shared" si="6"/>
        <v/>
      </c>
      <c r="AM29" s="120"/>
    </row>
    <row r="30" spans="2:39" ht="35.1" customHeight="1" thickBot="1" x14ac:dyDescent="0.25">
      <c r="B30" s="150">
        <v>21</v>
      </c>
      <c r="C30" s="145"/>
      <c r="D30" s="145"/>
      <c r="E30" s="146"/>
      <c r="F30" s="135" t="str">
        <f t="shared" si="1"/>
        <v/>
      </c>
      <c r="G30" s="135" t="str">
        <f t="shared" si="0"/>
        <v/>
      </c>
      <c r="H30" s="145"/>
      <c r="AA30" s="120">
        <f t="shared" si="7"/>
        <v>0</v>
      </c>
      <c r="AB30" s="120">
        <f t="shared" si="2"/>
        <v>0</v>
      </c>
      <c r="AD30" s="120">
        <f t="shared" si="3"/>
        <v>0</v>
      </c>
      <c r="AE30" s="120">
        <f t="shared" si="4"/>
        <v>0</v>
      </c>
      <c r="AF30" s="120">
        <f t="shared" si="5"/>
        <v>0</v>
      </c>
      <c r="AG30" s="120"/>
      <c r="AH30" s="120"/>
      <c r="AI30" s="120"/>
      <c r="AJ30" s="120" t="str">
        <f t="shared" si="8"/>
        <v/>
      </c>
      <c r="AK30" s="120"/>
      <c r="AL30" s="120" t="str">
        <f t="shared" si="6"/>
        <v/>
      </c>
      <c r="AM30" s="120"/>
    </row>
    <row r="31" spans="2:39" ht="35.1" customHeight="1" thickBot="1" x14ac:dyDescent="0.25">
      <c r="B31" s="150">
        <v>22</v>
      </c>
      <c r="C31" s="145"/>
      <c r="D31" s="145"/>
      <c r="E31" s="146"/>
      <c r="F31" s="135" t="str">
        <f t="shared" si="1"/>
        <v/>
      </c>
      <c r="G31" s="135" t="str">
        <f t="shared" si="0"/>
        <v/>
      </c>
      <c r="H31" s="145"/>
      <c r="AA31" s="120">
        <f t="shared" si="7"/>
        <v>0</v>
      </c>
      <c r="AB31" s="120">
        <f t="shared" si="2"/>
        <v>0</v>
      </c>
      <c r="AD31" s="120">
        <f t="shared" si="3"/>
        <v>0</v>
      </c>
      <c r="AE31" s="120">
        <f t="shared" si="4"/>
        <v>0</v>
      </c>
      <c r="AF31" s="120">
        <f t="shared" si="5"/>
        <v>0</v>
      </c>
      <c r="AG31" s="120"/>
      <c r="AH31" s="120"/>
      <c r="AI31" s="120"/>
      <c r="AJ31" s="120" t="str">
        <f t="shared" si="8"/>
        <v/>
      </c>
      <c r="AK31" s="120"/>
      <c r="AL31" s="120" t="str">
        <f t="shared" si="6"/>
        <v/>
      </c>
      <c r="AM31" s="120"/>
    </row>
    <row r="32" spans="2:39" ht="35.1" customHeight="1" thickBot="1" x14ac:dyDescent="0.25">
      <c r="B32" s="150">
        <v>23</v>
      </c>
      <c r="C32" s="145"/>
      <c r="D32" s="145"/>
      <c r="E32" s="146"/>
      <c r="F32" s="135" t="str">
        <f t="shared" si="1"/>
        <v/>
      </c>
      <c r="G32" s="135" t="str">
        <f t="shared" si="0"/>
        <v/>
      </c>
      <c r="H32" s="145"/>
      <c r="AA32" s="120">
        <f t="shared" si="7"/>
        <v>0</v>
      </c>
      <c r="AB32" s="120">
        <f t="shared" si="2"/>
        <v>0</v>
      </c>
      <c r="AD32" s="120">
        <f t="shared" si="3"/>
        <v>0</v>
      </c>
      <c r="AE32" s="120">
        <f t="shared" si="4"/>
        <v>0</v>
      </c>
      <c r="AF32" s="120">
        <f t="shared" si="5"/>
        <v>0</v>
      </c>
      <c r="AG32" s="120"/>
      <c r="AH32" s="120"/>
      <c r="AI32" s="120"/>
      <c r="AJ32" s="120" t="str">
        <f t="shared" si="8"/>
        <v/>
      </c>
      <c r="AK32" s="120"/>
      <c r="AL32" s="120" t="str">
        <f t="shared" si="6"/>
        <v/>
      </c>
      <c r="AM32" s="120"/>
    </row>
    <row r="33" spans="2:39" ht="35.1" customHeight="1" thickBot="1" x14ac:dyDescent="0.25">
      <c r="B33" s="150">
        <v>24</v>
      </c>
      <c r="C33" s="145"/>
      <c r="D33" s="145"/>
      <c r="E33" s="146"/>
      <c r="F33" s="135" t="str">
        <f t="shared" si="1"/>
        <v/>
      </c>
      <c r="G33" s="135" t="str">
        <f t="shared" si="0"/>
        <v/>
      </c>
      <c r="H33" s="145"/>
      <c r="AA33" s="120">
        <f t="shared" si="7"/>
        <v>0</v>
      </c>
      <c r="AB33" s="120">
        <f t="shared" si="2"/>
        <v>0</v>
      </c>
      <c r="AD33" s="120">
        <f t="shared" si="3"/>
        <v>0</v>
      </c>
      <c r="AE33" s="120">
        <f t="shared" si="4"/>
        <v>0</v>
      </c>
      <c r="AF33" s="120">
        <f t="shared" si="5"/>
        <v>0</v>
      </c>
      <c r="AG33" s="120"/>
      <c r="AH33" s="120"/>
      <c r="AI33" s="120"/>
      <c r="AJ33" s="120" t="str">
        <f t="shared" si="8"/>
        <v/>
      </c>
      <c r="AK33" s="120"/>
      <c r="AL33" s="120" t="str">
        <f t="shared" si="6"/>
        <v/>
      </c>
      <c r="AM33" s="120"/>
    </row>
    <row r="34" spans="2:39" ht="35.1" customHeight="1" thickBot="1" x14ac:dyDescent="0.25">
      <c r="B34" s="150">
        <v>25</v>
      </c>
      <c r="C34" s="145"/>
      <c r="D34" s="145"/>
      <c r="E34" s="146"/>
      <c r="F34" s="135" t="str">
        <f t="shared" si="1"/>
        <v/>
      </c>
      <c r="G34" s="135" t="str">
        <f t="shared" si="0"/>
        <v/>
      </c>
      <c r="H34" s="145"/>
      <c r="AA34" s="120">
        <f t="shared" si="7"/>
        <v>0</v>
      </c>
      <c r="AB34" s="120">
        <f t="shared" si="2"/>
        <v>0</v>
      </c>
      <c r="AD34" s="120">
        <f t="shared" si="3"/>
        <v>0</v>
      </c>
      <c r="AE34" s="120">
        <f t="shared" si="4"/>
        <v>0</v>
      </c>
      <c r="AF34" s="120">
        <f t="shared" si="5"/>
        <v>0</v>
      </c>
      <c r="AG34" s="120"/>
      <c r="AH34" s="120"/>
      <c r="AI34" s="120"/>
      <c r="AJ34" s="120" t="str">
        <f t="shared" si="8"/>
        <v/>
      </c>
      <c r="AK34" s="120"/>
      <c r="AL34" s="120" t="str">
        <f t="shared" si="6"/>
        <v/>
      </c>
      <c r="AM34" s="120"/>
    </row>
    <row r="35" spans="2:39" ht="35.1" customHeight="1" thickBot="1" x14ac:dyDescent="0.25">
      <c r="B35" s="150">
        <v>26</v>
      </c>
      <c r="C35" s="145"/>
      <c r="D35" s="145"/>
      <c r="E35" s="146"/>
      <c r="F35" s="135" t="str">
        <f t="shared" si="1"/>
        <v/>
      </c>
      <c r="G35" s="135" t="str">
        <f t="shared" si="0"/>
        <v/>
      </c>
      <c r="H35" s="145"/>
      <c r="AA35" s="120">
        <f t="shared" si="7"/>
        <v>0</v>
      </c>
      <c r="AB35" s="120">
        <f t="shared" si="2"/>
        <v>0</v>
      </c>
      <c r="AD35" s="120">
        <f t="shared" si="3"/>
        <v>0</v>
      </c>
      <c r="AE35" s="120">
        <f t="shared" si="4"/>
        <v>0</v>
      </c>
      <c r="AF35" s="120">
        <f t="shared" si="5"/>
        <v>0</v>
      </c>
      <c r="AG35" s="120"/>
      <c r="AH35" s="120"/>
      <c r="AI35" s="120"/>
      <c r="AJ35" s="120" t="str">
        <f t="shared" si="8"/>
        <v/>
      </c>
      <c r="AK35" s="120"/>
      <c r="AL35" s="120" t="str">
        <f t="shared" si="6"/>
        <v/>
      </c>
      <c r="AM35" s="120"/>
    </row>
    <row r="36" spans="2:39" ht="35.1" customHeight="1" thickBot="1" x14ac:dyDescent="0.25">
      <c r="B36" s="150">
        <v>27</v>
      </c>
      <c r="C36" s="145"/>
      <c r="D36" s="145"/>
      <c r="E36" s="146"/>
      <c r="F36" s="135" t="str">
        <f t="shared" si="1"/>
        <v/>
      </c>
      <c r="G36" s="135" t="str">
        <f t="shared" si="0"/>
        <v/>
      </c>
      <c r="H36" s="145"/>
      <c r="AA36" s="120">
        <f t="shared" si="7"/>
        <v>0</v>
      </c>
      <c r="AB36" s="120">
        <f t="shared" si="2"/>
        <v>0</v>
      </c>
      <c r="AD36" s="120">
        <f t="shared" si="3"/>
        <v>0</v>
      </c>
      <c r="AE36" s="120">
        <f t="shared" si="4"/>
        <v>0</v>
      </c>
      <c r="AF36" s="120">
        <f t="shared" si="5"/>
        <v>0</v>
      </c>
      <c r="AG36" s="120"/>
      <c r="AH36" s="120"/>
      <c r="AI36" s="120"/>
      <c r="AJ36" s="120" t="str">
        <f t="shared" si="8"/>
        <v/>
      </c>
      <c r="AK36" s="120"/>
      <c r="AL36" s="120" t="str">
        <f t="shared" si="6"/>
        <v/>
      </c>
      <c r="AM36" s="120"/>
    </row>
    <row r="37" spans="2:39" ht="35.1" customHeight="1" thickBot="1" x14ac:dyDescent="0.25">
      <c r="B37" s="150">
        <v>28</v>
      </c>
      <c r="C37" s="145"/>
      <c r="D37" s="145"/>
      <c r="E37" s="146"/>
      <c r="F37" s="135" t="str">
        <f t="shared" si="1"/>
        <v/>
      </c>
      <c r="G37" s="135" t="str">
        <f t="shared" si="0"/>
        <v/>
      </c>
      <c r="H37" s="145"/>
      <c r="AA37" s="120">
        <f t="shared" si="7"/>
        <v>0</v>
      </c>
      <c r="AB37" s="120">
        <f t="shared" si="2"/>
        <v>0</v>
      </c>
      <c r="AD37" s="120">
        <f t="shared" si="3"/>
        <v>0</v>
      </c>
      <c r="AE37" s="120">
        <f t="shared" si="4"/>
        <v>0</v>
      </c>
      <c r="AF37" s="120">
        <f t="shared" si="5"/>
        <v>0</v>
      </c>
      <c r="AG37" s="120"/>
      <c r="AH37" s="120"/>
      <c r="AI37" s="120"/>
      <c r="AJ37" s="120" t="str">
        <f t="shared" si="8"/>
        <v/>
      </c>
      <c r="AK37" s="120"/>
      <c r="AL37" s="120" t="str">
        <f t="shared" si="6"/>
        <v/>
      </c>
      <c r="AM37" s="120"/>
    </row>
    <row r="38" spans="2:39" ht="35.1" customHeight="1" thickBot="1" x14ac:dyDescent="0.25">
      <c r="B38" s="150">
        <v>29</v>
      </c>
      <c r="C38" s="145"/>
      <c r="D38" s="145"/>
      <c r="E38" s="146"/>
      <c r="F38" s="135" t="str">
        <f t="shared" si="1"/>
        <v/>
      </c>
      <c r="G38" s="135" t="str">
        <f t="shared" si="0"/>
        <v/>
      </c>
      <c r="H38" s="145"/>
      <c r="AA38" s="120">
        <f t="shared" si="7"/>
        <v>0</v>
      </c>
      <c r="AB38" s="120">
        <f t="shared" si="2"/>
        <v>0</v>
      </c>
      <c r="AD38" s="120">
        <f t="shared" si="3"/>
        <v>0</v>
      </c>
      <c r="AE38" s="120">
        <f t="shared" si="4"/>
        <v>0</v>
      </c>
      <c r="AF38" s="120">
        <f t="shared" si="5"/>
        <v>0</v>
      </c>
      <c r="AG38" s="120"/>
      <c r="AH38" s="120"/>
      <c r="AI38" s="120"/>
      <c r="AJ38" s="120" t="str">
        <f t="shared" si="8"/>
        <v/>
      </c>
      <c r="AK38" s="120"/>
      <c r="AL38" s="120" t="str">
        <f t="shared" si="6"/>
        <v/>
      </c>
      <c r="AM38" s="120"/>
    </row>
    <row r="39" spans="2:39" ht="35.1" customHeight="1" thickBot="1" x14ac:dyDescent="0.25">
      <c r="B39" s="150">
        <v>30</v>
      </c>
      <c r="C39" s="145"/>
      <c r="D39" s="145"/>
      <c r="E39" s="146"/>
      <c r="F39" s="135" t="str">
        <f t="shared" si="1"/>
        <v/>
      </c>
      <c r="G39" s="135" t="str">
        <f t="shared" si="0"/>
        <v/>
      </c>
      <c r="H39" s="145"/>
      <c r="AA39" s="120">
        <f t="shared" si="7"/>
        <v>0</v>
      </c>
      <c r="AB39" s="120">
        <f t="shared" si="2"/>
        <v>0</v>
      </c>
      <c r="AD39" s="120">
        <f t="shared" si="3"/>
        <v>0</v>
      </c>
      <c r="AE39" s="120">
        <f t="shared" si="4"/>
        <v>0</v>
      </c>
      <c r="AF39" s="120">
        <f t="shared" si="5"/>
        <v>0</v>
      </c>
      <c r="AG39" s="120"/>
      <c r="AH39" s="120"/>
      <c r="AI39" s="120"/>
      <c r="AJ39" s="120" t="str">
        <f t="shared" si="8"/>
        <v/>
      </c>
      <c r="AK39" s="120"/>
      <c r="AL39" s="120" t="str">
        <f t="shared" si="6"/>
        <v/>
      </c>
      <c r="AM39" s="120"/>
    </row>
    <row r="40" spans="2:39" ht="35.1" customHeight="1" thickBot="1" x14ac:dyDescent="0.25">
      <c r="B40" s="150">
        <v>31</v>
      </c>
      <c r="C40" s="145"/>
      <c r="D40" s="145"/>
      <c r="E40" s="146"/>
      <c r="F40" s="135" t="str">
        <f t="shared" si="1"/>
        <v/>
      </c>
      <c r="G40" s="135" t="str">
        <f t="shared" si="0"/>
        <v/>
      </c>
      <c r="H40" s="145"/>
      <c r="AA40" s="120">
        <f t="shared" si="7"/>
        <v>0</v>
      </c>
      <c r="AB40" s="120">
        <f t="shared" si="2"/>
        <v>0</v>
      </c>
      <c r="AD40" s="120">
        <f t="shared" si="3"/>
        <v>0</v>
      </c>
      <c r="AE40" s="120">
        <f t="shared" si="4"/>
        <v>0</v>
      </c>
      <c r="AF40" s="120">
        <f t="shared" si="5"/>
        <v>0</v>
      </c>
      <c r="AG40" s="120"/>
      <c r="AH40" s="120"/>
      <c r="AI40" s="120"/>
      <c r="AJ40" s="120" t="str">
        <f t="shared" si="8"/>
        <v/>
      </c>
      <c r="AK40" s="120"/>
      <c r="AL40" s="120" t="str">
        <f t="shared" si="6"/>
        <v/>
      </c>
      <c r="AM40" s="120"/>
    </row>
    <row r="41" spans="2:39" ht="35.1" customHeight="1" thickBot="1" x14ac:dyDescent="0.25">
      <c r="B41" s="150">
        <v>32</v>
      </c>
      <c r="C41" s="145"/>
      <c r="D41" s="145"/>
      <c r="E41" s="146"/>
      <c r="F41" s="135" t="str">
        <f t="shared" si="1"/>
        <v/>
      </c>
      <c r="G41" s="135" t="str">
        <f t="shared" si="0"/>
        <v/>
      </c>
      <c r="H41" s="145"/>
      <c r="AA41" s="120">
        <f t="shared" si="7"/>
        <v>0</v>
      </c>
      <c r="AB41" s="120">
        <f t="shared" si="2"/>
        <v>0</v>
      </c>
      <c r="AD41" s="120">
        <f t="shared" si="3"/>
        <v>0</v>
      </c>
      <c r="AE41" s="120">
        <f t="shared" si="4"/>
        <v>0</v>
      </c>
      <c r="AF41" s="120">
        <f t="shared" si="5"/>
        <v>0</v>
      </c>
      <c r="AG41" s="120"/>
      <c r="AH41" s="120"/>
      <c r="AI41" s="120"/>
      <c r="AJ41" s="120" t="str">
        <f t="shared" si="8"/>
        <v/>
      </c>
      <c r="AK41" s="120"/>
      <c r="AL41" s="120" t="str">
        <f t="shared" si="6"/>
        <v/>
      </c>
      <c r="AM41" s="120"/>
    </row>
    <row r="42" spans="2:39" ht="35.1" customHeight="1" thickBot="1" x14ac:dyDescent="0.25">
      <c r="B42" s="150">
        <v>33</v>
      </c>
      <c r="C42" s="145"/>
      <c r="D42" s="145"/>
      <c r="E42" s="146"/>
      <c r="F42" s="135" t="str">
        <f t="shared" si="1"/>
        <v/>
      </c>
      <c r="G42" s="135" t="str">
        <f t="shared" ref="G42:G59" si="9">AL42</f>
        <v/>
      </c>
      <c r="H42" s="145"/>
      <c r="AA42" s="120">
        <f t="shared" si="7"/>
        <v>0</v>
      </c>
      <c r="AB42" s="120">
        <f t="shared" si="2"/>
        <v>0</v>
      </c>
      <c r="AD42" s="120">
        <f t="shared" si="3"/>
        <v>0</v>
      </c>
      <c r="AE42" s="120">
        <f t="shared" si="4"/>
        <v>0</v>
      </c>
      <c r="AF42" s="120">
        <f t="shared" si="5"/>
        <v>0</v>
      </c>
      <c r="AG42" s="120"/>
      <c r="AH42" s="120"/>
      <c r="AI42" s="120"/>
      <c r="AJ42" s="120" t="str">
        <f t="shared" si="8"/>
        <v/>
      </c>
      <c r="AK42" s="120"/>
      <c r="AL42" s="120" t="str">
        <f t="shared" si="6"/>
        <v/>
      </c>
      <c r="AM42" s="120"/>
    </row>
    <row r="43" spans="2:39" ht="35.1" customHeight="1" thickBot="1" x14ac:dyDescent="0.25">
      <c r="B43" s="150">
        <v>34</v>
      </c>
      <c r="C43" s="145"/>
      <c r="D43" s="145"/>
      <c r="E43" s="146"/>
      <c r="F43" s="135" t="str">
        <f t="shared" si="1"/>
        <v/>
      </c>
      <c r="G43" s="135" t="str">
        <f t="shared" si="9"/>
        <v/>
      </c>
      <c r="H43" s="145"/>
      <c r="AA43" s="120">
        <f t="shared" si="7"/>
        <v>0</v>
      </c>
      <c r="AB43" s="120">
        <f t="shared" si="2"/>
        <v>0</v>
      </c>
      <c r="AD43" s="120">
        <f t="shared" si="3"/>
        <v>0</v>
      </c>
      <c r="AE43" s="120">
        <f t="shared" si="4"/>
        <v>0</v>
      </c>
      <c r="AF43" s="120">
        <f t="shared" si="5"/>
        <v>0</v>
      </c>
      <c r="AG43" s="120"/>
      <c r="AH43" s="120"/>
      <c r="AI43" s="120"/>
      <c r="AJ43" s="120" t="str">
        <f t="shared" si="8"/>
        <v/>
      </c>
      <c r="AK43" s="120"/>
      <c r="AL43" s="120" t="str">
        <f t="shared" si="6"/>
        <v/>
      </c>
      <c r="AM43" s="120"/>
    </row>
    <row r="44" spans="2:39" ht="35.1" customHeight="1" thickBot="1" x14ac:dyDescent="0.25">
      <c r="B44" s="150">
        <v>35</v>
      </c>
      <c r="C44" s="145"/>
      <c r="D44" s="145"/>
      <c r="E44" s="146"/>
      <c r="F44" s="135" t="str">
        <f t="shared" si="1"/>
        <v/>
      </c>
      <c r="G44" s="135" t="str">
        <f t="shared" si="9"/>
        <v/>
      </c>
      <c r="H44" s="145"/>
      <c r="AA44" s="120">
        <f t="shared" si="7"/>
        <v>0</v>
      </c>
      <c r="AB44" s="120">
        <f t="shared" si="2"/>
        <v>0</v>
      </c>
      <c r="AD44" s="120">
        <f t="shared" si="3"/>
        <v>0</v>
      </c>
      <c r="AE44" s="120">
        <f t="shared" si="4"/>
        <v>0</v>
      </c>
      <c r="AF44" s="120">
        <f t="shared" si="5"/>
        <v>0</v>
      </c>
      <c r="AG44" s="120"/>
      <c r="AH44" s="120"/>
      <c r="AI44" s="120"/>
      <c r="AJ44" s="120" t="str">
        <f t="shared" ref="AJ44:AJ65" si="10">IF(ISBLANK(C44),"",VLOOKUP(C44,$AH$9:$AI$13,2))</f>
        <v/>
      </c>
      <c r="AK44" s="120"/>
      <c r="AL44" s="120" t="str">
        <f t="shared" si="6"/>
        <v/>
      </c>
      <c r="AM44" s="120"/>
    </row>
    <row r="45" spans="2:39" ht="35.1" customHeight="1" thickBot="1" x14ac:dyDescent="0.25">
      <c r="B45" s="150">
        <v>36</v>
      </c>
      <c r="C45" s="145"/>
      <c r="D45" s="145"/>
      <c r="E45" s="146"/>
      <c r="F45" s="135" t="str">
        <f t="shared" si="1"/>
        <v/>
      </c>
      <c r="G45" s="135" t="str">
        <f t="shared" si="9"/>
        <v/>
      </c>
      <c r="H45" s="145"/>
      <c r="AA45" s="120">
        <f t="shared" si="7"/>
        <v>0</v>
      </c>
      <c r="AB45" s="120">
        <f t="shared" si="2"/>
        <v>0</v>
      </c>
      <c r="AD45" s="120">
        <f t="shared" si="3"/>
        <v>0</v>
      </c>
      <c r="AE45" s="120">
        <f t="shared" si="4"/>
        <v>0</v>
      </c>
      <c r="AF45" s="120">
        <f t="shared" si="5"/>
        <v>0</v>
      </c>
      <c r="AG45" s="120"/>
      <c r="AH45" s="120"/>
      <c r="AI45" s="120"/>
      <c r="AJ45" s="120" t="str">
        <f t="shared" si="10"/>
        <v/>
      </c>
      <c r="AK45" s="120"/>
      <c r="AL45" s="120" t="str">
        <f t="shared" si="6"/>
        <v/>
      </c>
      <c r="AM45" s="120"/>
    </row>
    <row r="46" spans="2:39" ht="35.1" customHeight="1" thickBot="1" x14ac:dyDescent="0.25">
      <c r="B46" s="150">
        <v>37</v>
      </c>
      <c r="C46" s="145"/>
      <c r="D46" s="145"/>
      <c r="E46" s="146"/>
      <c r="F46" s="135" t="str">
        <f t="shared" si="1"/>
        <v/>
      </c>
      <c r="G46" s="135" t="str">
        <f t="shared" si="9"/>
        <v/>
      </c>
      <c r="H46" s="145"/>
      <c r="AA46" s="120">
        <f t="shared" si="7"/>
        <v>0</v>
      </c>
      <c r="AB46" s="120">
        <f t="shared" si="2"/>
        <v>0</v>
      </c>
      <c r="AD46" s="120">
        <f t="shared" si="3"/>
        <v>0</v>
      </c>
      <c r="AE46" s="120">
        <f t="shared" si="4"/>
        <v>0</v>
      </c>
      <c r="AF46" s="120">
        <f t="shared" si="5"/>
        <v>0</v>
      </c>
      <c r="AG46" s="120"/>
      <c r="AH46" s="120"/>
      <c r="AI46" s="120"/>
      <c r="AJ46" s="120" t="str">
        <f t="shared" si="10"/>
        <v/>
      </c>
      <c r="AK46" s="120"/>
      <c r="AL46" s="120" t="str">
        <f t="shared" si="6"/>
        <v/>
      </c>
      <c r="AM46" s="120"/>
    </row>
    <row r="47" spans="2:39" ht="35.1" customHeight="1" thickBot="1" x14ac:dyDescent="0.25">
      <c r="B47" s="150">
        <v>38</v>
      </c>
      <c r="C47" s="145"/>
      <c r="D47" s="145"/>
      <c r="E47" s="146"/>
      <c r="F47" s="135" t="str">
        <f t="shared" si="1"/>
        <v/>
      </c>
      <c r="G47" s="135" t="str">
        <f t="shared" si="9"/>
        <v/>
      </c>
      <c r="H47" s="145"/>
      <c r="AA47" s="120">
        <f t="shared" si="7"/>
        <v>0</v>
      </c>
      <c r="AB47" s="120">
        <f t="shared" si="2"/>
        <v>0</v>
      </c>
      <c r="AD47" s="120">
        <f t="shared" si="3"/>
        <v>0</v>
      </c>
      <c r="AE47" s="120">
        <f t="shared" si="4"/>
        <v>0</v>
      </c>
      <c r="AF47" s="120">
        <f t="shared" si="5"/>
        <v>0</v>
      </c>
      <c r="AG47" s="120"/>
      <c r="AH47" s="120"/>
      <c r="AI47" s="120"/>
      <c r="AJ47" s="120" t="str">
        <f t="shared" si="10"/>
        <v/>
      </c>
      <c r="AK47" s="120"/>
      <c r="AL47" s="120" t="str">
        <f t="shared" si="6"/>
        <v/>
      </c>
      <c r="AM47" s="120"/>
    </row>
    <row r="48" spans="2:39" ht="35.1" customHeight="1" thickBot="1" x14ac:dyDescent="0.25">
      <c r="B48" s="150">
        <v>39</v>
      </c>
      <c r="C48" s="145"/>
      <c r="D48" s="145"/>
      <c r="E48" s="146"/>
      <c r="F48" s="135" t="str">
        <f t="shared" si="1"/>
        <v/>
      </c>
      <c r="G48" s="135" t="str">
        <f t="shared" si="9"/>
        <v/>
      </c>
      <c r="H48" s="145"/>
      <c r="AA48" s="120">
        <f t="shared" si="7"/>
        <v>0</v>
      </c>
      <c r="AB48" s="120">
        <f t="shared" si="2"/>
        <v>0</v>
      </c>
      <c r="AD48" s="120">
        <f t="shared" si="3"/>
        <v>0</v>
      </c>
      <c r="AE48" s="120">
        <f t="shared" si="4"/>
        <v>0</v>
      </c>
      <c r="AF48" s="120">
        <f t="shared" si="5"/>
        <v>0</v>
      </c>
      <c r="AG48" s="120"/>
      <c r="AH48" s="120"/>
      <c r="AI48" s="120"/>
      <c r="AJ48" s="120" t="str">
        <f t="shared" si="10"/>
        <v/>
      </c>
      <c r="AK48" s="120"/>
      <c r="AL48" s="120" t="str">
        <f t="shared" si="6"/>
        <v/>
      </c>
      <c r="AM48" s="120"/>
    </row>
    <row r="49" spans="2:39" ht="35.1" customHeight="1" thickBot="1" x14ac:dyDescent="0.25">
      <c r="B49" s="150">
        <v>40</v>
      </c>
      <c r="C49" s="145"/>
      <c r="D49" s="145"/>
      <c r="E49" s="146"/>
      <c r="F49" s="135" t="str">
        <f t="shared" si="1"/>
        <v/>
      </c>
      <c r="G49" s="135" t="str">
        <f t="shared" si="9"/>
        <v/>
      </c>
      <c r="H49" s="145"/>
      <c r="AA49" s="120">
        <f t="shared" si="7"/>
        <v>0</v>
      </c>
      <c r="AB49" s="120">
        <f t="shared" si="2"/>
        <v>0</v>
      </c>
      <c r="AD49" s="120">
        <f t="shared" si="3"/>
        <v>0</v>
      </c>
      <c r="AE49" s="120">
        <f t="shared" si="4"/>
        <v>0</v>
      </c>
      <c r="AF49" s="120">
        <f t="shared" si="5"/>
        <v>0</v>
      </c>
      <c r="AG49" s="120"/>
      <c r="AH49" s="120"/>
      <c r="AI49" s="120"/>
      <c r="AJ49" s="120" t="str">
        <f t="shared" si="10"/>
        <v/>
      </c>
      <c r="AK49" s="120"/>
      <c r="AL49" s="120" t="str">
        <f t="shared" si="6"/>
        <v/>
      </c>
      <c r="AM49" s="120"/>
    </row>
    <row r="50" spans="2:39" ht="35.1" customHeight="1" thickBot="1" x14ac:dyDescent="0.25">
      <c r="B50" s="150">
        <v>41</v>
      </c>
      <c r="C50" s="145"/>
      <c r="D50" s="145"/>
      <c r="E50" s="146"/>
      <c r="F50" s="135" t="str">
        <f t="shared" si="1"/>
        <v/>
      </c>
      <c r="G50" s="135" t="str">
        <f t="shared" si="9"/>
        <v/>
      </c>
      <c r="H50" s="145"/>
      <c r="AA50" s="120">
        <f t="shared" si="7"/>
        <v>0</v>
      </c>
      <c r="AB50" s="120">
        <f t="shared" si="2"/>
        <v>0</v>
      </c>
      <c r="AD50" s="120">
        <f t="shared" si="3"/>
        <v>0</v>
      </c>
      <c r="AE50" s="120">
        <f t="shared" si="4"/>
        <v>0</v>
      </c>
      <c r="AF50" s="120">
        <f t="shared" si="5"/>
        <v>0</v>
      </c>
      <c r="AG50" s="120"/>
      <c r="AH50" s="120"/>
      <c r="AI50" s="120"/>
      <c r="AJ50" s="120" t="str">
        <f t="shared" si="10"/>
        <v/>
      </c>
      <c r="AK50" s="120"/>
      <c r="AL50" s="120" t="str">
        <f t="shared" si="6"/>
        <v/>
      </c>
      <c r="AM50" s="120"/>
    </row>
    <row r="51" spans="2:39" ht="35.1" customHeight="1" thickBot="1" x14ac:dyDescent="0.25">
      <c r="B51" s="150">
        <v>42</v>
      </c>
      <c r="C51" s="145"/>
      <c r="D51" s="145"/>
      <c r="E51" s="146"/>
      <c r="F51" s="135" t="str">
        <f t="shared" si="1"/>
        <v/>
      </c>
      <c r="G51" s="135" t="str">
        <f t="shared" si="9"/>
        <v/>
      </c>
      <c r="H51" s="145"/>
      <c r="AA51" s="120">
        <f t="shared" si="7"/>
        <v>0</v>
      </c>
      <c r="AB51" s="120">
        <f t="shared" si="2"/>
        <v>0</v>
      </c>
      <c r="AD51" s="120">
        <f t="shared" si="3"/>
        <v>0</v>
      </c>
      <c r="AE51" s="120">
        <f t="shared" si="4"/>
        <v>0</v>
      </c>
      <c r="AF51" s="120">
        <f t="shared" si="5"/>
        <v>0</v>
      </c>
      <c r="AG51" s="120"/>
      <c r="AH51" s="120"/>
      <c r="AI51" s="120"/>
      <c r="AJ51" s="120" t="str">
        <f t="shared" si="10"/>
        <v/>
      </c>
      <c r="AK51" s="120"/>
      <c r="AL51" s="120" t="str">
        <f t="shared" si="6"/>
        <v/>
      </c>
      <c r="AM51" s="120"/>
    </row>
    <row r="52" spans="2:39" ht="35.1" customHeight="1" thickBot="1" x14ac:dyDescent="0.25">
      <c r="B52" s="150">
        <v>43</v>
      </c>
      <c r="C52" s="145"/>
      <c r="D52" s="145"/>
      <c r="E52" s="146"/>
      <c r="F52" s="135" t="str">
        <f t="shared" si="1"/>
        <v/>
      </c>
      <c r="G52" s="135" t="str">
        <f t="shared" si="9"/>
        <v/>
      </c>
      <c r="H52" s="145"/>
      <c r="AA52" s="120">
        <f t="shared" si="7"/>
        <v>0</v>
      </c>
      <c r="AB52" s="120">
        <f t="shared" si="2"/>
        <v>0</v>
      </c>
      <c r="AD52" s="120">
        <f t="shared" si="3"/>
        <v>0</v>
      </c>
      <c r="AE52" s="120">
        <f t="shared" si="4"/>
        <v>0</v>
      </c>
      <c r="AF52" s="120">
        <f t="shared" si="5"/>
        <v>0</v>
      </c>
      <c r="AG52" s="120"/>
      <c r="AH52" s="120"/>
      <c r="AI52" s="120"/>
      <c r="AJ52" s="120" t="str">
        <f t="shared" si="10"/>
        <v/>
      </c>
      <c r="AK52" s="120"/>
      <c r="AL52" s="120" t="str">
        <f t="shared" si="6"/>
        <v/>
      </c>
      <c r="AM52" s="120"/>
    </row>
    <row r="53" spans="2:39" ht="35.1" customHeight="1" thickBot="1" x14ac:dyDescent="0.25">
      <c r="B53" s="150">
        <v>44</v>
      </c>
      <c r="C53" s="145"/>
      <c r="D53" s="145"/>
      <c r="E53" s="146"/>
      <c r="F53" s="135" t="str">
        <f t="shared" si="1"/>
        <v/>
      </c>
      <c r="G53" s="135" t="str">
        <f t="shared" si="9"/>
        <v/>
      </c>
      <c r="H53" s="145"/>
      <c r="AA53" s="120">
        <f t="shared" si="7"/>
        <v>0</v>
      </c>
      <c r="AB53" s="120">
        <f t="shared" si="2"/>
        <v>0</v>
      </c>
      <c r="AD53" s="120">
        <f t="shared" si="3"/>
        <v>0</v>
      </c>
      <c r="AE53" s="120">
        <f t="shared" si="4"/>
        <v>0</v>
      </c>
      <c r="AF53" s="120">
        <f t="shared" si="5"/>
        <v>0</v>
      </c>
      <c r="AG53" s="120"/>
      <c r="AH53" s="120"/>
      <c r="AI53" s="120"/>
      <c r="AJ53" s="120" t="str">
        <f t="shared" si="10"/>
        <v/>
      </c>
      <c r="AK53" s="120"/>
      <c r="AL53" s="120" t="str">
        <f t="shared" si="6"/>
        <v/>
      </c>
      <c r="AM53" s="120"/>
    </row>
    <row r="54" spans="2:39" ht="35.1" customHeight="1" thickBot="1" x14ac:dyDescent="0.25">
      <c r="B54" s="150">
        <v>45</v>
      </c>
      <c r="C54" s="145"/>
      <c r="D54" s="145"/>
      <c r="E54" s="146"/>
      <c r="F54" s="135" t="str">
        <f t="shared" si="1"/>
        <v/>
      </c>
      <c r="G54" s="135" t="str">
        <f t="shared" si="9"/>
        <v/>
      </c>
      <c r="H54" s="145"/>
      <c r="AA54" s="120">
        <f t="shared" si="7"/>
        <v>0</v>
      </c>
      <c r="AB54" s="120">
        <f t="shared" si="2"/>
        <v>0</v>
      </c>
      <c r="AD54" s="120">
        <f t="shared" si="3"/>
        <v>0</v>
      </c>
      <c r="AE54" s="120">
        <f t="shared" si="4"/>
        <v>0</v>
      </c>
      <c r="AF54" s="120">
        <f t="shared" si="5"/>
        <v>0</v>
      </c>
      <c r="AG54" s="120"/>
      <c r="AH54" s="120"/>
      <c r="AI54" s="120"/>
      <c r="AJ54" s="120" t="str">
        <f t="shared" si="10"/>
        <v/>
      </c>
      <c r="AK54" s="120"/>
      <c r="AL54" s="120" t="str">
        <f t="shared" si="6"/>
        <v/>
      </c>
      <c r="AM54" s="120"/>
    </row>
    <row r="55" spans="2:39" ht="35.1" customHeight="1" thickBot="1" x14ac:dyDescent="0.25">
      <c r="B55" s="150">
        <v>46</v>
      </c>
      <c r="C55" s="145"/>
      <c r="D55" s="145"/>
      <c r="E55" s="146"/>
      <c r="F55" s="135" t="str">
        <f t="shared" si="1"/>
        <v/>
      </c>
      <c r="G55" s="135" t="str">
        <f t="shared" si="9"/>
        <v/>
      </c>
      <c r="H55" s="145"/>
      <c r="AA55" s="120">
        <f t="shared" si="7"/>
        <v>0</v>
      </c>
      <c r="AB55" s="120">
        <f t="shared" si="2"/>
        <v>0</v>
      </c>
      <c r="AD55" s="120">
        <f t="shared" si="3"/>
        <v>0</v>
      </c>
      <c r="AE55" s="120">
        <f t="shared" si="4"/>
        <v>0</v>
      </c>
      <c r="AF55" s="120">
        <f t="shared" si="5"/>
        <v>0</v>
      </c>
      <c r="AG55" s="120"/>
      <c r="AH55" s="120"/>
      <c r="AI55" s="120"/>
      <c r="AJ55" s="120" t="str">
        <f t="shared" si="10"/>
        <v/>
      </c>
      <c r="AK55" s="120"/>
      <c r="AL55" s="120" t="str">
        <f t="shared" si="6"/>
        <v/>
      </c>
      <c r="AM55" s="120"/>
    </row>
    <row r="56" spans="2:39" ht="35.1" customHeight="1" thickBot="1" x14ac:dyDescent="0.25">
      <c r="B56" s="150">
        <v>47</v>
      </c>
      <c r="C56" s="145"/>
      <c r="D56" s="145"/>
      <c r="E56" s="146"/>
      <c r="F56" s="135" t="str">
        <f t="shared" si="1"/>
        <v/>
      </c>
      <c r="G56" s="135" t="str">
        <f t="shared" si="9"/>
        <v/>
      </c>
      <c r="H56" s="145"/>
      <c r="AA56" s="120">
        <f t="shared" si="7"/>
        <v>0</v>
      </c>
      <c r="AB56" s="120">
        <f t="shared" si="2"/>
        <v>0</v>
      </c>
      <c r="AD56" s="120">
        <f t="shared" si="3"/>
        <v>0</v>
      </c>
      <c r="AE56" s="120">
        <f t="shared" si="4"/>
        <v>0</v>
      </c>
      <c r="AF56" s="120">
        <f t="shared" si="5"/>
        <v>0</v>
      </c>
      <c r="AG56" s="120"/>
      <c r="AH56" s="120"/>
      <c r="AI56" s="120"/>
      <c r="AJ56" s="120" t="str">
        <f t="shared" si="10"/>
        <v/>
      </c>
      <c r="AK56" s="120"/>
      <c r="AL56" s="120" t="str">
        <f t="shared" si="6"/>
        <v/>
      </c>
      <c r="AM56" s="120"/>
    </row>
    <row r="57" spans="2:39" ht="35.1" customHeight="1" thickBot="1" x14ac:dyDescent="0.25">
      <c r="B57" s="150">
        <v>48</v>
      </c>
      <c r="C57" s="145"/>
      <c r="D57" s="145"/>
      <c r="E57" s="146"/>
      <c r="F57" s="135" t="str">
        <f t="shared" si="1"/>
        <v/>
      </c>
      <c r="G57" s="135" t="str">
        <f t="shared" si="9"/>
        <v/>
      </c>
      <c r="H57" s="145"/>
      <c r="AA57" s="120">
        <f t="shared" si="7"/>
        <v>0</v>
      </c>
      <c r="AB57" s="120">
        <f t="shared" si="2"/>
        <v>0</v>
      </c>
      <c r="AD57" s="120">
        <f t="shared" si="3"/>
        <v>0</v>
      </c>
      <c r="AE57" s="120">
        <f t="shared" si="4"/>
        <v>0</v>
      </c>
      <c r="AF57" s="120">
        <f t="shared" si="5"/>
        <v>0</v>
      </c>
      <c r="AG57" s="120"/>
      <c r="AH57" s="120"/>
      <c r="AI57" s="120"/>
      <c r="AJ57" s="120" t="str">
        <f t="shared" si="10"/>
        <v/>
      </c>
      <c r="AK57" s="120"/>
      <c r="AL57" s="120" t="str">
        <f t="shared" si="6"/>
        <v/>
      </c>
      <c r="AM57" s="120"/>
    </row>
    <row r="58" spans="2:39" ht="35.1" customHeight="1" thickBot="1" x14ac:dyDescent="0.25">
      <c r="B58" s="150">
        <v>49</v>
      </c>
      <c r="C58" s="145"/>
      <c r="D58" s="145"/>
      <c r="E58" s="146"/>
      <c r="F58" s="135" t="str">
        <f t="shared" si="1"/>
        <v/>
      </c>
      <c r="G58" s="135" t="str">
        <f t="shared" si="9"/>
        <v/>
      </c>
      <c r="H58" s="145"/>
      <c r="AA58" s="120">
        <f t="shared" si="7"/>
        <v>0</v>
      </c>
      <c r="AB58" s="120">
        <f t="shared" si="2"/>
        <v>0</v>
      </c>
      <c r="AD58" s="120">
        <f t="shared" si="3"/>
        <v>0</v>
      </c>
      <c r="AE58" s="120">
        <f t="shared" si="4"/>
        <v>0</v>
      </c>
      <c r="AF58" s="120">
        <f t="shared" si="5"/>
        <v>0</v>
      </c>
      <c r="AG58" s="120"/>
      <c r="AH58" s="120"/>
      <c r="AI58" s="120"/>
      <c r="AJ58" s="120" t="str">
        <f t="shared" si="10"/>
        <v/>
      </c>
      <c r="AK58" s="120"/>
      <c r="AL58" s="120" t="str">
        <f t="shared" si="6"/>
        <v/>
      </c>
      <c r="AM58" s="120"/>
    </row>
    <row r="59" spans="2:39" ht="35.1" customHeight="1" thickBot="1" x14ac:dyDescent="0.25">
      <c r="B59" s="150">
        <v>50</v>
      </c>
      <c r="C59" s="145"/>
      <c r="D59" s="145"/>
      <c r="E59" s="146"/>
      <c r="F59" s="135" t="str">
        <f t="shared" si="1"/>
        <v/>
      </c>
      <c r="G59" s="135" t="str">
        <f t="shared" si="9"/>
        <v/>
      </c>
      <c r="H59" s="145"/>
      <c r="AA59" s="120">
        <f t="shared" si="7"/>
        <v>0</v>
      </c>
      <c r="AB59" s="120">
        <f t="shared" si="2"/>
        <v>0</v>
      </c>
      <c r="AD59" s="120">
        <f t="shared" si="3"/>
        <v>0</v>
      </c>
      <c r="AE59" s="120">
        <f t="shared" si="4"/>
        <v>0</v>
      </c>
      <c r="AF59" s="120">
        <f t="shared" si="5"/>
        <v>0</v>
      </c>
      <c r="AG59" s="120"/>
      <c r="AH59" s="120"/>
      <c r="AI59" s="120"/>
      <c r="AJ59" s="120" t="str">
        <f t="shared" si="10"/>
        <v/>
      </c>
      <c r="AK59" s="120"/>
      <c r="AL59" s="120" t="str">
        <f t="shared" si="6"/>
        <v/>
      </c>
      <c r="AM59" s="120"/>
    </row>
    <row r="60" spans="2:39" ht="35.1" customHeight="1" thickBot="1" x14ac:dyDescent="0.25">
      <c r="B60" s="150">
        <f>B59+1</f>
        <v>51</v>
      </c>
      <c r="C60" s="145"/>
      <c r="D60" s="145"/>
      <c r="E60" s="146"/>
      <c r="F60" s="135" t="str">
        <f t="shared" ref="F60:F65" si="11">IF(AF60=2,AJ60,"")</f>
        <v/>
      </c>
      <c r="G60" s="135" t="str">
        <f t="shared" ref="G60:G65" si="12">AL60</f>
        <v/>
      </c>
      <c r="H60" s="145"/>
      <c r="I60" s="73" t="str">
        <f t="shared" ref="I60:I65" si="13">AL60</f>
        <v/>
      </c>
      <c r="AA60" s="120">
        <f t="shared" si="7"/>
        <v>0</v>
      </c>
      <c r="AB60" s="120">
        <f t="shared" si="2"/>
        <v>0</v>
      </c>
      <c r="AD60" s="120">
        <f t="shared" si="3"/>
        <v>0</v>
      </c>
      <c r="AE60" s="120">
        <f t="shared" si="4"/>
        <v>0</v>
      </c>
      <c r="AF60" s="120">
        <f t="shared" si="5"/>
        <v>0</v>
      </c>
      <c r="AG60" s="120"/>
      <c r="AH60" s="120"/>
      <c r="AI60" s="120"/>
      <c r="AJ60" s="120" t="str">
        <f t="shared" si="10"/>
        <v/>
      </c>
      <c r="AK60" s="120"/>
      <c r="AL60" s="120" t="str">
        <f t="shared" si="6"/>
        <v/>
      </c>
      <c r="AM60" s="120"/>
    </row>
    <row r="61" spans="2:39" ht="35.1" customHeight="1" thickBot="1" x14ac:dyDescent="0.25">
      <c r="B61" s="150">
        <v>52</v>
      </c>
      <c r="C61" s="145"/>
      <c r="D61" s="145"/>
      <c r="E61" s="146"/>
      <c r="F61" s="135" t="str">
        <f t="shared" si="11"/>
        <v/>
      </c>
      <c r="G61" s="135" t="str">
        <f t="shared" si="12"/>
        <v/>
      </c>
      <c r="H61" s="145"/>
      <c r="I61" s="73" t="str">
        <f t="shared" si="13"/>
        <v/>
      </c>
      <c r="AA61" s="120">
        <f t="shared" si="7"/>
        <v>0</v>
      </c>
      <c r="AB61" s="120">
        <f t="shared" si="2"/>
        <v>0</v>
      </c>
      <c r="AD61" s="120">
        <f t="shared" si="3"/>
        <v>0</v>
      </c>
      <c r="AE61" s="120">
        <f t="shared" si="4"/>
        <v>0</v>
      </c>
      <c r="AF61" s="120">
        <f t="shared" si="5"/>
        <v>0</v>
      </c>
      <c r="AG61" s="120"/>
      <c r="AH61" s="120"/>
      <c r="AI61" s="120"/>
      <c r="AJ61" s="120" t="str">
        <f t="shared" si="10"/>
        <v/>
      </c>
      <c r="AK61" s="120"/>
      <c r="AL61" s="120" t="str">
        <f t="shared" si="6"/>
        <v/>
      </c>
      <c r="AM61" s="120"/>
    </row>
    <row r="62" spans="2:39" ht="35.1" customHeight="1" thickBot="1" x14ac:dyDescent="0.25">
      <c r="B62" s="150">
        <v>53</v>
      </c>
      <c r="C62" s="145"/>
      <c r="D62" s="145"/>
      <c r="E62" s="146"/>
      <c r="F62" s="135" t="str">
        <f t="shared" si="11"/>
        <v/>
      </c>
      <c r="G62" s="135" t="str">
        <f t="shared" si="12"/>
        <v/>
      </c>
      <c r="H62" s="145"/>
      <c r="I62" s="73" t="str">
        <f t="shared" si="13"/>
        <v/>
      </c>
      <c r="AA62" s="120">
        <f t="shared" si="7"/>
        <v>0</v>
      </c>
      <c r="AB62" s="120">
        <f t="shared" si="2"/>
        <v>0</v>
      </c>
      <c r="AD62" s="120">
        <f t="shared" si="3"/>
        <v>0</v>
      </c>
      <c r="AE62" s="120">
        <f t="shared" si="4"/>
        <v>0</v>
      </c>
      <c r="AF62" s="120">
        <f t="shared" si="5"/>
        <v>0</v>
      </c>
      <c r="AG62" s="120"/>
      <c r="AH62" s="120"/>
      <c r="AI62" s="120"/>
      <c r="AJ62" s="120" t="str">
        <f t="shared" si="10"/>
        <v/>
      </c>
      <c r="AK62" s="120"/>
      <c r="AL62" s="120" t="str">
        <f t="shared" si="6"/>
        <v/>
      </c>
      <c r="AM62" s="120"/>
    </row>
    <row r="63" spans="2:39" ht="35.1" customHeight="1" thickBot="1" x14ac:dyDescent="0.25">
      <c r="B63" s="150">
        <v>54</v>
      </c>
      <c r="C63" s="145"/>
      <c r="D63" s="145"/>
      <c r="E63" s="146"/>
      <c r="F63" s="135" t="str">
        <f t="shared" si="11"/>
        <v/>
      </c>
      <c r="G63" s="135" t="str">
        <f t="shared" si="12"/>
        <v/>
      </c>
      <c r="H63" s="145"/>
      <c r="I63" s="73" t="str">
        <f t="shared" si="13"/>
        <v/>
      </c>
      <c r="AA63" s="120">
        <f t="shared" si="7"/>
        <v>0</v>
      </c>
      <c r="AB63" s="120">
        <f t="shared" si="2"/>
        <v>0</v>
      </c>
      <c r="AD63" s="120">
        <f t="shared" si="3"/>
        <v>0</v>
      </c>
      <c r="AE63" s="120">
        <f t="shared" si="4"/>
        <v>0</v>
      </c>
      <c r="AF63" s="120">
        <f t="shared" si="5"/>
        <v>0</v>
      </c>
      <c r="AG63" s="120"/>
      <c r="AH63" s="120"/>
      <c r="AI63" s="120"/>
      <c r="AJ63" s="120" t="str">
        <f t="shared" si="10"/>
        <v/>
      </c>
      <c r="AK63" s="120"/>
      <c r="AL63" s="120" t="str">
        <f t="shared" si="6"/>
        <v/>
      </c>
      <c r="AM63" s="120"/>
    </row>
    <row r="64" spans="2:39" ht="35.1" customHeight="1" thickBot="1" x14ac:dyDescent="0.25">
      <c r="B64" s="150">
        <v>55</v>
      </c>
      <c r="C64" s="145"/>
      <c r="D64" s="145"/>
      <c r="E64" s="146"/>
      <c r="F64" s="135" t="str">
        <f t="shared" si="11"/>
        <v/>
      </c>
      <c r="G64" s="135" t="str">
        <f t="shared" si="12"/>
        <v/>
      </c>
      <c r="H64" s="145"/>
      <c r="I64" s="73" t="str">
        <f t="shared" si="13"/>
        <v/>
      </c>
      <c r="AA64" s="120">
        <f t="shared" si="7"/>
        <v>0</v>
      </c>
      <c r="AB64" s="120">
        <f t="shared" si="2"/>
        <v>0</v>
      </c>
      <c r="AD64" s="120">
        <f t="shared" si="3"/>
        <v>0</v>
      </c>
      <c r="AE64" s="120">
        <f t="shared" si="4"/>
        <v>0</v>
      </c>
      <c r="AF64" s="120">
        <f t="shared" si="5"/>
        <v>0</v>
      </c>
      <c r="AG64" s="120"/>
      <c r="AH64" s="120"/>
      <c r="AI64" s="120"/>
      <c r="AJ64" s="120" t="str">
        <f t="shared" si="10"/>
        <v/>
      </c>
      <c r="AK64" s="120"/>
      <c r="AL64" s="120" t="str">
        <f t="shared" si="6"/>
        <v/>
      </c>
      <c r="AM64" s="120"/>
    </row>
    <row r="65" spans="2:39" ht="35.1" customHeight="1" thickBot="1" x14ac:dyDescent="0.25">
      <c r="B65" s="150">
        <v>56</v>
      </c>
      <c r="C65" s="145"/>
      <c r="D65" s="145"/>
      <c r="E65" s="146"/>
      <c r="F65" s="135" t="str">
        <f t="shared" si="11"/>
        <v/>
      </c>
      <c r="G65" s="135" t="str">
        <f t="shared" si="12"/>
        <v/>
      </c>
      <c r="H65" s="145"/>
      <c r="I65" s="73" t="str">
        <f t="shared" si="13"/>
        <v/>
      </c>
      <c r="AA65" s="120">
        <f t="shared" si="7"/>
        <v>0</v>
      </c>
      <c r="AB65" s="120">
        <f t="shared" si="2"/>
        <v>0</v>
      </c>
      <c r="AD65" s="120">
        <f t="shared" si="3"/>
        <v>0</v>
      </c>
      <c r="AE65" s="120">
        <f t="shared" si="4"/>
        <v>0</v>
      </c>
      <c r="AF65" s="120">
        <f t="shared" si="5"/>
        <v>0</v>
      </c>
      <c r="AG65" s="120"/>
      <c r="AH65" s="120"/>
      <c r="AI65" s="120"/>
      <c r="AJ65" s="120" t="str">
        <f t="shared" si="10"/>
        <v/>
      </c>
      <c r="AK65" s="120"/>
      <c r="AL65" s="120" t="str">
        <f t="shared" si="6"/>
        <v/>
      </c>
      <c r="AM65" s="120"/>
    </row>
    <row r="66" spans="2:39" ht="35.1" customHeight="1" x14ac:dyDescent="0.2"/>
    <row r="67" spans="2:39" ht="35.1" customHeight="1" x14ac:dyDescent="0.2"/>
    <row r="68" spans="2:39" ht="35.1" customHeight="1" x14ac:dyDescent="0.2"/>
    <row r="69" spans="2:39" ht="35.1" customHeight="1" x14ac:dyDescent="0.2"/>
    <row r="70" spans="2:39" ht="35.1" customHeight="1" x14ac:dyDescent="0.2"/>
    <row r="71" spans="2:39" ht="35.1" customHeight="1" x14ac:dyDescent="0.2"/>
    <row r="72" spans="2:39" ht="35.1" customHeight="1" x14ac:dyDescent="0.2"/>
    <row r="73" spans="2:39" ht="35.1" customHeight="1" x14ac:dyDescent="0.2"/>
    <row r="74" spans="2:39" ht="35.1" customHeight="1" x14ac:dyDescent="0.2"/>
    <row r="75" spans="2:39" ht="35.1" customHeight="1" x14ac:dyDescent="0.2"/>
    <row r="76" spans="2:39" ht="35.1" customHeight="1" x14ac:dyDescent="0.2"/>
    <row r="77" spans="2:39" ht="35.1" customHeight="1" x14ac:dyDescent="0.2"/>
    <row r="78" spans="2:39" ht="35.1" customHeight="1" x14ac:dyDescent="0.2"/>
    <row r="79" spans="2:39" ht="35.1" customHeight="1" x14ac:dyDescent="0.2"/>
  </sheetData>
  <sheetProtection password="CCB6" sheet="1" objects="1" scenarios="1" selectLockedCells="1"/>
  <mergeCells count="2">
    <mergeCell ref="B2:F4"/>
    <mergeCell ref="AO8:AP8"/>
  </mergeCells>
  <conditionalFormatting sqref="E10">
    <cfRule type="expression" dxfId="30" priority="7">
      <formula>OR(C10=$AH$9,C10=$AH$11)</formula>
    </cfRule>
  </conditionalFormatting>
  <conditionalFormatting sqref="E11">
    <cfRule type="expression" dxfId="29" priority="6">
      <formula>OR(C11=$AH$9,C11=$AH$11)</formula>
    </cfRule>
  </conditionalFormatting>
  <conditionalFormatting sqref="C7">
    <cfRule type="cellIs" dxfId="28" priority="4" operator="equal">
      <formula>$AA$7</formula>
    </cfRule>
  </conditionalFormatting>
  <conditionalFormatting sqref="D7">
    <cfRule type="cellIs" dxfId="27" priority="3" operator="equal">
      <formula>$AB$7</formula>
    </cfRule>
  </conditionalFormatting>
  <conditionalFormatting sqref="E12:E65">
    <cfRule type="expression" dxfId="26" priority="1">
      <formula>OR(C12=$AH$9,C12=$AH$11)</formula>
    </cfRule>
  </conditionalFormatting>
  <dataValidations count="1">
    <dataValidation type="list" allowBlank="1" showInputMessage="1" showErrorMessage="1" sqref="C10:C65">
      <formula1>HPLCType</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J71"/>
  <sheetViews>
    <sheetView workbookViewId="0">
      <selection activeCell="C6" sqref="C6"/>
    </sheetView>
  </sheetViews>
  <sheetFormatPr defaultRowHeight="12.75" x14ac:dyDescent="0.2"/>
  <cols>
    <col min="1" max="2" width="9.140625" style="155"/>
    <col min="3" max="6" width="40.7109375" style="155" customWidth="1"/>
    <col min="7" max="7" width="27.5703125" style="155" hidden="1" customWidth="1"/>
    <col min="8" max="8" width="10.140625" style="155" bestFit="1" customWidth="1"/>
    <col min="9" max="10" width="9.140625" style="155"/>
    <col min="11" max="11" width="23" style="155" bestFit="1" customWidth="1"/>
    <col min="12" max="14" width="9.140625" style="155"/>
    <col min="15" max="15" width="10.28515625" style="155" bestFit="1" customWidth="1"/>
    <col min="16" max="26" width="9.140625" style="155"/>
    <col min="27" max="27" width="13.85546875" style="155" hidden="1" customWidth="1"/>
    <col min="28" max="28" width="13.5703125" style="155" hidden="1" customWidth="1"/>
    <col min="29" max="33" width="9.140625" style="155" hidden="1" customWidth="1"/>
    <col min="34" max="34" width="19.28515625" style="155" hidden="1" customWidth="1"/>
    <col min="35" max="35" width="15.28515625" style="155" hidden="1" customWidth="1"/>
    <col min="36" max="36" width="32.5703125" style="155" hidden="1" customWidth="1"/>
    <col min="37" max="37" width="0" style="155" hidden="1" customWidth="1"/>
    <col min="38" max="16384" width="9.140625" style="155"/>
  </cols>
  <sheetData>
    <row r="1" spans="1:36" ht="35.1" customHeight="1" x14ac:dyDescent="0.2">
      <c r="A1" s="155" t="str">
        <f>'Contact Information'!A1:B1</f>
        <v>Rev A.02.09.002</v>
      </c>
    </row>
    <row r="2" spans="1:36" ht="35.1" customHeight="1" x14ac:dyDescent="0.2">
      <c r="B2" s="305" t="s">
        <v>302</v>
      </c>
      <c r="C2" s="305"/>
      <c r="D2" s="305"/>
      <c r="E2" s="305"/>
      <c r="F2" s="305"/>
    </row>
    <row r="3" spans="1:36" ht="35.1" customHeight="1" x14ac:dyDescent="0.2">
      <c r="B3" s="305"/>
      <c r="C3" s="305"/>
      <c r="D3" s="305"/>
      <c r="E3" s="305"/>
      <c r="F3" s="305"/>
    </row>
    <row r="4" spans="1:36" ht="35.1" customHeight="1" thickBot="1" x14ac:dyDescent="0.25">
      <c r="B4" s="306"/>
      <c r="C4" s="306"/>
      <c r="D4" s="306"/>
      <c r="E4" s="306"/>
      <c r="F4" s="306"/>
      <c r="AE4" s="304" t="s">
        <v>294</v>
      </c>
      <c r="AF4" s="304"/>
      <c r="AG4" s="304"/>
    </row>
    <row r="5" spans="1:36" ht="35.1" customHeight="1" thickBot="1" x14ac:dyDescent="0.25">
      <c r="B5" s="111" t="s">
        <v>0</v>
      </c>
      <c r="C5" s="246" t="s">
        <v>272</v>
      </c>
      <c r="D5" s="246" t="s">
        <v>273</v>
      </c>
      <c r="E5" s="255" t="s">
        <v>274</v>
      </c>
      <c r="F5" s="245" t="s">
        <v>293</v>
      </c>
      <c r="AA5" s="257" t="s">
        <v>273</v>
      </c>
      <c r="AB5" s="257" t="s">
        <v>274</v>
      </c>
      <c r="AC5" s="257"/>
      <c r="AD5" s="257"/>
      <c r="AE5" s="257" t="s">
        <v>295</v>
      </c>
      <c r="AF5" s="257" t="s">
        <v>296</v>
      </c>
      <c r="AG5" s="257" t="s">
        <v>296</v>
      </c>
      <c r="AH5" s="257"/>
      <c r="AI5" s="257" t="s">
        <v>299</v>
      </c>
      <c r="AJ5" s="257" t="s">
        <v>298</v>
      </c>
    </row>
    <row r="6" spans="1:36" ht="35.1" customHeight="1" thickBot="1" x14ac:dyDescent="0.25">
      <c r="B6" s="112">
        <v>1</v>
      </c>
      <c r="C6" s="247"/>
      <c r="D6" s="248" t="s">
        <v>328</v>
      </c>
      <c r="E6" s="248" t="s">
        <v>328</v>
      </c>
      <c r="F6" s="248"/>
      <c r="G6" s="155" t="str">
        <f>IF(AND(NOT(LEN(C6)&gt;0),NOT(LEN(D6)&gt;0),NOT(LEN(E6)&gt;0)),"",IF(AND(LEN(C6)&gt;0,LEN(D6)&gt;0,LEN(E6)&gt;0),"",CONCATENATE($AH$6," ",AE6," ",AF6," ",AG6)))</f>
        <v/>
      </c>
      <c r="K6" s="256"/>
      <c r="AE6" s="155" t="str">
        <f>IF(NOT(LEN(C6)&gt;0),"C","")</f>
        <v>C</v>
      </c>
      <c r="AF6" s="155" t="str">
        <f>IF(NOT(LEN(D6)&gt;0),"D","")</f>
        <v>D</v>
      </c>
      <c r="AG6" s="155" t="str">
        <f>IF(NOT(LEN(E6)&gt;0),"E","")</f>
        <v>E</v>
      </c>
      <c r="AH6" s="155" t="s">
        <v>297</v>
      </c>
      <c r="AI6" s="155">
        <f>COUNTIF(AJ6:AJ65,"Complete")</f>
        <v>0</v>
      </c>
      <c r="AJ6" s="155" t="str">
        <f>IF(AND(NOT(LEN(C6)&gt;0),NOT(LEN(D6)&gt;0),NOT(LEN(E6)&gt;0)),"Not Started",IF(AND(LEN(C6)&gt;0,LEN(D6)&gt;0,LEN(E6)&gt;0),"Complete","Incomplete"))</f>
        <v>Not Started</v>
      </c>
    </row>
    <row r="7" spans="1:36" ht="35.1" customHeight="1" thickBot="1" x14ac:dyDescent="0.25">
      <c r="B7" s="112">
        <v>2</v>
      </c>
      <c r="C7" s="167"/>
      <c r="D7" s="248"/>
      <c r="E7" s="146"/>
      <c r="F7" s="146"/>
      <c r="G7" s="155" t="str">
        <f t="shared" ref="G7:G55" si="0">IF(AND(NOT(LEN(C7)&gt;0),NOT(LEN(D7)&gt;0),NOT(LEN(E7)&gt;0)),"",IF(AND(LEN(C7)&gt;0,LEN(D7)&gt;0,LEN(E7)&gt;0),"",CONCATENATE($AH$6," ",AE7," ",AF7," ",AG7)))</f>
        <v/>
      </c>
      <c r="AA7" s="155" t="s">
        <v>263</v>
      </c>
      <c r="AB7" s="155" t="s">
        <v>275</v>
      </c>
      <c r="AE7" s="155" t="str">
        <f t="shared" ref="AE7:AE55" si="1">IF(NOT(LEN(C7)&gt;0),"C","")</f>
        <v>C</v>
      </c>
      <c r="AF7" s="155" t="str">
        <f t="shared" ref="AF7:AF55" si="2">IF(NOT(LEN(D7)&gt;0),"D","")</f>
        <v>D</v>
      </c>
      <c r="AG7" s="155" t="str">
        <f t="shared" ref="AG7:AG55" si="3">IF(NOT(LEN(E7)&gt;0),"E","")</f>
        <v>E</v>
      </c>
      <c r="AJ7" s="155" t="str">
        <f t="shared" ref="AJ7:AJ55" si="4">IF(AND(NOT(LEN(C7)&gt;0),NOT(LEN(D7)&gt;0),NOT(LEN(E7)&gt;0)),"Not Started",IF(AND(LEN(C7)&gt;0,LEN(D7)&gt;0,LEN(E7)&gt;0),"Complete","Incomplete"))</f>
        <v>Not Started</v>
      </c>
    </row>
    <row r="8" spans="1:36" ht="35.1" customHeight="1" thickBot="1" x14ac:dyDescent="0.25">
      <c r="B8" s="112">
        <v>3</v>
      </c>
      <c r="C8" s="167"/>
      <c r="D8" s="248"/>
      <c r="E8" s="146"/>
      <c r="F8" s="146"/>
      <c r="G8" s="155" t="str">
        <f t="shared" si="0"/>
        <v/>
      </c>
      <c r="AA8" s="155" t="s">
        <v>264</v>
      </c>
      <c r="AB8" s="155" t="s">
        <v>276</v>
      </c>
      <c r="AE8" s="155" t="str">
        <f t="shared" si="1"/>
        <v>C</v>
      </c>
      <c r="AF8" s="155" t="str">
        <f t="shared" si="2"/>
        <v>D</v>
      </c>
      <c r="AG8" s="155" t="str">
        <f t="shared" si="3"/>
        <v>E</v>
      </c>
      <c r="AJ8" s="155" t="str">
        <f t="shared" si="4"/>
        <v>Not Started</v>
      </c>
    </row>
    <row r="9" spans="1:36" ht="35.1" customHeight="1" thickBot="1" x14ac:dyDescent="0.25">
      <c r="B9" s="112">
        <v>4</v>
      </c>
      <c r="C9" s="167"/>
      <c r="D9" s="248"/>
      <c r="E9" s="146"/>
      <c r="F9" s="146"/>
      <c r="G9" s="155" t="str">
        <f t="shared" si="0"/>
        <v/>
      </c>
      <c r="AA9" s="155" t="s">
        <v>265</v>
      </c>
      <c r="AB9" s="155" t="s">
        <v>277</v>
      </c>
      <c r="AE9" s="155" t="str">
        <f t="shared" si="1"/>
        <v>C</v>
      </c>
      <c r="AF9" s="155" t="str">
        <f t="shared" si="2"/>
        <v>D</v>
      </c>
      <c r="AG9" s="155" t="str">
        <f t="shared" si="3"/>
        <v>E</v>
      </c>
      <c r="AJ9" s="155" t="str">
        <f t="shared" si="4"/>
        <v>Not Started</v>
      </c>
    </row>
    <row r="10" spans="1:36" ht="35.1" customHeight="1" thickBot="1" x14ac:dyDescent="0.25">
      <c r="B10" s="112">
        <v>5</v>
      </c>
      <c r="C10" s="167"/>
      <c r="D10" s="248" t="s">
        <v>328</v>
      </c>
      <c r="E10" s="146" t="s">
        <v>328</v>
      </c>
      <c r="F10" s="146"/>
      <c r="G10" s="155" t="str">
        <f t="shared" si="0"/>
        <v/>
      </c>
      <c r="AA10" s="155" t="s">
        <v>266</v>
      </c>
      <c r="AB10" s="155" t="s">
        <v>278</v>
      </c>
      <c r="AE10" s="155" t="str">
        <f t="shared" si="1"/>
        <v>C</v>
      </c>
      <c r="AF10" s="155" t="str">
        <f t="shared" si="2"/>
        <v>D</v>
      </c>
      <c r="AG10" s="155" t="str">
        <f t="shared" si="3"/>
        <v>E</v>
      </c>
      <c r="AJ10" s="155" t="str">
        <f t="shared" si="4"/>
        <v>Not Started</v>
      </c>
    </row>
    <row r="11" spans="1:36" ht="35.1" customHeight="1" thickBot="1" x14ac:dyDescent="0.25">
      <c r="B11" s="112">
        <v>6</v>
      </c>
      <c r="C11" s="167"/>
      <c r="D11" s="248"/>
      <c r="E11" s="146"/>
      <c r="F11" s="146"/>
      <c r="G11" s="155" t="str">
        <f t="shared" si="0"/>
        <v/>
      </c>
      <c r="AA11" s="155" t="s">
        <v>267</v>
      </c>
      <c r="AB11" s="155" t="s">
        <v>279</v>
      </c>
      <c r="AE11" s="155" t="str">
        <f t="shared" si="1"/>
        <v>C</v>
      </c>
      <c r="AF11" s="155" t="str">
        <f t="shared" si="2"/>
        <v>D</v>
      </c>
      <c r="AG11" s="155" t="str">
        <f t="shared" si="3"/>
        <v>E</v>
      </c>
      <c r="AJ11" s="155" t="str">
        <f t="shared" si="4"/>
        <v>Not Started</v>
      </c>
    </row>
    <row r="12" spans="1:36" ht="35.1" customHeight="1" thickBot="1" x14ac:dyDescent="0.25">
      <c r="B12" s="112">
        <v>7</v>
      </c>
      <c r="C12" s="167"/>
      <c r="D12" s="248"/>
      <c r="E12" s="146"/>
      <c r="F12" s="146"/>
      <c r="G12" s="155" t="str">
        <f t="shared" si="0"/>
        <v/>
      </c>
      <c r="AA12" s="155" t="s">
        <v>268</v>
      </c>
      <c r="AB12" s="155" t="s">
        <v>280</v>
      </c>
      <c r="AE12" s="155" t="str">
        <f t="shared" si="1"/>
        <v>C</v>
      </c>
      <c r="AF12" s="155" t="str">
        <f t="shared" si="2"/>
        <v>D</v>
      </c>
      <c r="AG12" s="155" t="str">
        <f t="shared" si="3"/>
        <v>E</v>
      </c>
      <c r="AJ12" s="155" t="str">
        <f t="shared" si="4"/>
        <v>Not Started</v>
      </c>
    </row>
    <row r="13" spans="1:36" ht="35.1" customHeight="1" thickBot="1" x14ac:dyDescent="0.25">
      <c r="B13" s="112">
        <v>8</v>
      </c>
      <c r="C13" s="167"/>
      <c r="D13" s="248"/>
      <c r="E13" s="146"/>
      <c r="F13" s="146"/>
      <c r="G13" s="155" t="str">
        <f t="shared" si="0"/>
        <v/>
      </c>
      <c r="AA13" s="155" t="s">
        <v>269</v>
      </c>
      <c r="AB13" s="155" t="s">
        <v>281</v>
      </c>
      <c r="AE13" s="155" t="str">
        <f t="shared" si="1"/>
        <v>C</v>
      </c>
      <c r="AF13" s="155" t="str">
        <f t="shared" si="2"/>
        <v>D</v>
      </c>
      <c r="AG13" s="155" t="str">
        <f t="shared" si="3"/>
        <v>E</v>
      </c>
      <c r="AJ13" s="155" t="str">
        <f t="shared" si="4"/>
        <v>Not Started</v>
      </c>
    </row>
    <row r="14" spans="1:36" ht="35.1" customHeight="1" thickBot="1" x14ac:dyDescent="0.25">
      <c r="B14" s="112">
        <v>9</v>
      </c>
      <c r="C14" s="167"/>
      <c r="D14" s="248"/>
      <c r="E14" s="146"/>
      <c r="F14" s="146"/>
      <c r="G14" s="155" t="str">
        <f t="shared" si="0"/>
        <v/>
      </c>
      <c r="AA14" s="155" t="s">
        <v>270</v>
      </c>
      <c r="AB14" s="155" t="s">
        <v>282</v>
      </c>
      <c r="AE14" s="155" t="str">
        <f t="shared" si="1"/>
        <v>C</v>
      </c>
      <c r="AF14" s="155" t="str">
        <f t="shared" si="2"/>
        <v>D</v>
      </c>
      <c r="AG14" s="155" t="str">
        <f t="shared" si="3"/>
        <v>E</v>
      </c>
      <c r="AJ14" s="155" t="str">
        <f t="shared" si="4"/>
        <v>Not Started</v>
      </c>
    </row>
    <row r="15" spans="1:36" ht="35.1" customHeight="1" thickBot="1" x14ac:dyDescent="0.25">
      <c r="B15" s="112">
        <v>10</v>
      </c>
      <c r="C15" s="167"/>
      <c r="D15" s="248" t="s">
        <v>328</v>
      </c>
      <c r="E15" s="146" t="s">
        <v>328</v>
      </c>
      <c r="F15" s="146"/>
      <c r="G15" s="155" t="str">
        <f t="shared" si="0"/>
        <v/>
      </c>
      <c r="AA15" s="155" t="s">
        <v>271</v>
      </c>
      <c r="AB15" s="155" t="s">
        <v>283</v>
      </c>
      <c r="AE15" s="155" t="str">
        <f t="shared" si="1"/>
        <v>C</v>
      </c>
      <c r="AF15" s="155" t="str">
        <f t="shared" si="2"/>
        <v>D</v>
      </c>
      <c r="AG15" s="155" t="str">
        <f t="shared" si="3"/>
        <v>E</v>
      </c>
      <c r="AJ15" s="155" t="str">
        <f t="shared" si="4"/>
        <v>Not Started</v>
      </c>
    </row>
    <row r="16" spans="1:36" ht="35.1" customHeight="1" thickBot="1" x14ac:dyDescent="0.25">
      <c r="B16" s="112">
        <v>11</v>
      </c>
      <c r="C16" s="167"/>
      <c r="D16" s="248"/>
      <c r="E16" s="146"/>
      <c r="F16" s="146"/>
      <c r="G16" s="155" t="str">
        <f t="shared" si="0"/>
        <v/>
      </c>
      <c r="AB16" s="155" t="s">
        <v>284</v>
      </c>
      <c r="AE16" s="155" t="str">
        <f t="shared" si="1"/>
        <v>C</v>
      </c>
      <c r="AF16" s="155" t="str">
        <f t="shared" si="2"/>
        <v>D</v>
      </c>
      <c r="AG16" s="155" t="str">
        <f t="shared" si="3"/>
        <v>E</v>
      </c>
      <c r="AJ16" s="155" t="str">
        <f t="shared" si="4"/>
        <v>Not Started</v>
      </c>
    </row>
    <row r="17" spans="2:36" ht="35.1" customHeight="1" thickBot="1" x14ac:dyDescent="0.25">
      <c r="B17" s="112">
        <v>12</v>
      </c>
      <c r="C17" s="167"/>
      <c r="D17" s="248"/>
      <c r="E17" s="146"/>
      <c r="F17" s="146"/>
      <c r="G17" s="155" t="str">
        <f t="shared" si="0"/>
        <v/>
      </c>
      <c r="AB17" s="155" t="s">
        <v>285</v>
      </c>
      <c r="AE17" s="155" t="str">
        <f t="shared" si="1"/>
        <v>C</v>
      </c>
      <c r="AF17" s="155" t="str">
        <f t="shared" si="2"/>
        <v>D</v>
      </c>
      <c r="AG17" s="155" t="str">
        <f t="shared" si="3"/>
        <v>E</v>
      </c>
      <c r="AJ17" s="155" t="str">
        <f t="shared" si="4"/>
        <v>Not Started</v>
      </c>
    </row>
    <row r="18" spans="2:36" ht="35.1" customHeight="1" thickBot="1" x14ac:dyDescent="0.25">
      <c r="B18" s="112">
        <v>13</v>
      </c>
      <c r="C18" s="167"/>
      <c r="D18" s="248"/>
      <c r="E18" s="146"/>
      <c r="F18" s="146"/>
      <c r="G18" s="155" t="str">
        <f t="shared" si="0"/>
        <v/>
      </c>
      <c r="AB18" s="155" t="s">
        <v>286</v>
      </c>
      <c r="AE18" s="155" t="str">
        <f t="shared" si="1"/>
        <v>C</v>
      </c>
      <c r="AF18" s="155" t="str">
        <f t="shared" si="2"/>
        <v>D</v>
      </c>
      <c r="AG18" s="155" t="str">
        <f t="shared" si="3"/>
        <v>E</v>
      </c>
      <c r="AJ18" s="155" t="str">
        <f t="shared" si="4"/>
        <v>Not Started</v>
      </c>
    </row>
    <row r="19" spans="2:36" ht="35.1" customHeight="1" thickBot="1" x14ac:dyDescent="0.25">
      <c r="B19" s="112">
        <v>14</v>
      </c>
      <c r="C19" s="167"/>
      <c r="D19" s="248"/>
      <c r="E19" s="146"/>
      <c r="F19" s="146"/>
      <c r="G19" s="155" t="str">
        <f t="shared" si="0"/>
        <v/>
      </c>
      <c r="AB19" s="155" t="s">
        <v>287</v>
      </c>
      <c r="AE19" s="155" t="str">
        <f t="shared" si="1"/>
        <v>C</v>
      </c>
      <c r="AF19" s="155" t="str">
        <f t="shared" si="2"/>
        <v>D</v>
      </c>
      <c r="AG19" s="155" t="str">
        <f t="shared" si="3"/>
        <v>E</v>
      </c>
      <c r="AJ19" s="155" t="str">
        <f t="shared" si="4"/>
        <v>Not Started</v>
      </c>
    </row>
    <row r="20" spans="2:36" ht="35.1" customHeight="1" thickBot="1" x14ac:dyDescent="0.25">
      <c r="B20" s="112">
        <v>15</v>
      </c>
      <c r="C20" s="167"/>
      <c r="D20" s="248" t="s">
        <v>328</v>
      </c>
      <c r="E20" s="146" t="s">
        <v>328</v>
      </c>
      <c r="F20" s="146"/>
      <c r="G20" s="155" t="str">
        <f t="shared" si="0"/>
        <v/>
      </c>
      <c r="AB20" s="155" t="s">
        <v>288</v>
      </c>
      <c r="AE20" s="155" t="str">
        <f t="shared" si="1"/>
        <v>C</v>
      </c>
      <c r="AF20" s="155" t="str">
        <f t="shared" si="2"/>
        <v>D</v>
      </c>
      <c r="AG20" s="155" t="str">
        <f t="shared" si="3"/>
        <v>E</v>
      </c>
      <c r="AJ20" s="155" t="str">
        <f t="shared" si="4"/>
        <v>Not Started</v>
      </c>
    </row>
    <row r="21" spans="2:36" ht="35.1" customHeight="1" thickBot="1" x14ac:dyDescent="0.25">
      <c r="B21" s="112">
        <v>16</v>
      </c>
      <c r="C21" s="167"/>
      <c r="D21" s="248"/>
      <c r="E21" s="146"/>
      <c r="F21" s="146"/>
      <c r="G21" s="155" t="str">
        <f t="shared" si="0"/>
        <v/>
      </c>
      <c r="AB21" s="155" t="s">
        <v>289</v>
      </c>
      <c r="AE21" s="155" t="str">
        <f t="shared" si="1"/>
        <v>C</v>
      </c>
      <c r="AF21" s="155" t="str">
        <f t="shared" si="2"/>
        <v>D</v>
      </c>
      <c r="AG21" s="155" t="str">
        <f t="shared" si="3"/>
        <v>E</v>
      </c>
      <c r="AJ21" s="155" t="str">
        <f t="shared" si="4"/>
        <v>Not Started</v>
      </c>
    </row>
    <row r="22" spans="2:36" ht="35.1" customHeight="1" thickBot="1" x14ac:dyDescent="0.25">
      <c r="B22" s="112">
        <v>17</v>
      </c>
      <c r="C22" s="167"/>
      <c r="D22" s="248"/>
      <c r="E22" s="146"/>
      <c r="F22" s="146"/>
      <c r="G22" s="155" t="str">
        <f t="shared" si="0"/>
        <v/>
      </c>
      <c r="AB22" s="155" t="s">
        <v>290</v>
      </c>
      <c r="AE22" s="155" t="str">
        <f t="shared" si="1"/>
        <v>C</v>
      </c>
      <c r="AF22" s="155" t="str">
        <f t="shared" si="2"/>
        <v>D</v>
      </c>
      <c r="AG22" s="155" t="str">
        <f t="shared" si="3"/>
        <v>E</v>
      </c>
      <c r="AJ22" s="155" t="str">
        <f t="shared" si="4"/>
        <v>Not Started</v>
      </c>
    </row>
    <row r="23" spans="2:36" ht="35.1" customHeight="1" thickBot="1" x14ac:dyDescent="0.25">
      <c r="B23" s="112">
        <v>18</v>
      </c>
      <c r="C23" s="167"/>
      <c r="D23" s="248"/>
      <c r="E23" s="146"/>
      <c r="F23" s="146"/>
      <c r="G23" s="155" t="str">
        <f t="shared" si="0"/>
        <v/>
      </c>
      <c r="AB23" s="155" t="s">
        <v>291</v>
      </c>
      <c r="AE23" s="155" t="str">
        <f t="shared" si="1"/>
        <v>C</v>
      </c>
      <c r="AF23" s="155" t="str">
        <f t="shared" si="2"/>
        <v>D</v>
      </c>
      <c r="AG23" s="155" t="str">
        <f t="shared" si="3"/>
        <v>E</v>
      </c>
      <c r="AJ23" s="155" t="str">
        <f t="shared" si="4"/>
        <v>Not Started</v>
      </c>
    </row>
    <row r="24" spans="2:36" ht="35.1" customHeight="1" thickBot="1" x14ac:dyDescent="0.25">
      <c r="B24" s="112">
        <v>19</v>
      </c>
      <c r="C24" s="167"/>
      <c r="D24" s="248"/>
      <c r="E24" s="146"/>
      <c r="F24" s="146"/>
      <c r="G24" s="155" t="str">
        <f t="shared" si="0"/>
        <v/>
      </c>
      <c r="AE24" s="155" t="str">
        <f t="shared" si="1"/>
        <v>C</v>
      </c>
      <c r="AF24" s="155" t="str">
        <f t="shared" si="2"/>
        <v>D</v>
      </c>
      <c r="AG24" s="155" t="str">
        <f t="shared" si="3"/>
        <v>E</v>
      </c>
      <c r="AJ24" s="155" t="str">
        <f t="shared" si="4"/>
        <v>Not Started</v>
      </c>
    </row>
    <row r="25" spans="2:36" ht="35.1" customHeight="1" thickBot="1" x14ac:dyDescent="0.25">
      <c r="B25" s="112">
        <v>20</v>
      </c>
      <c r="C25" s="167"/>
      <c r="D25" s="248" t="s">
        <v>328</v>
      </c>
      <c r="E25" s="146" t="s">
        <v>328</v>
      </c>
      <c r="F25" s="146"/>
      <c r="G25" s="155" t="str">
        <f t="shared" si="0"/>
        <v/>
      </c>
      <c r="AE25" s="155" t="str">
        <f t="shared" si="1"/>
        <v>C</v>
      </c>
      <c r="AF25" s="155" t="str">
        <f t="shared" si="2"/>
        <v>D</v>
      </c>
      <c r="AG25" s="155" t="str">
        <f t="shared" si="3"/>
        <v>E</v>
      </c>
      <c r="AJ25" s="155" t="str">
        <f t="shared" si="4"/>
        <v>Not Started</v>
      </c>
    </row>
    <row r="26" spans="2:36" ht="35.1" customHeight="1" thickBot="1" x14ac:dyDescent="0.25">
      <c r="B26" s="112">
        <v>21</v>
      </c>
      <c r="C26" s="167"/>
      <c r="D26" s="248"/>
      <c r="E26" s="146"/>
      <c r="F26" s="146"/>
      <c r="G26" s="155" t="str">
        <f t="shared" si="0"/>
        <v/>
      </c>
      <c r="AE26" s="155" t="str">
        <f t="shared" si="1"/>
        <v>C</v>
      </c>
      <c r="AF26" s="155" t="str">
        <f t="shared" si="2"/>
        <v>D</v>
      </c>
      <c r="AG26" s="155" t="str">
        <f t="shared" si="3"/>
        <v>E</v>
      </c>
      <c r="AJ26" s="155" t="str">
        <f t="shared" si="4"/>
        <v>Not Started</v>
      </c>
    </row>
    <row r="27" spans="2:36" ht="35.1" customHeight="1" thickBot="1" x14ac:dyDescent="0.25">
      <c r="B27" s="112">
        <v>22</v>
      </c>
      <c r="C27" s="167"/>
      <c r="D27" s="248"/>
      <c r="E27" s="146"/>
      <c r="F27" s="146"/>
      <c r="G27" s="155" t="str">
        <f t="shared" si="0"/>
        <v/>
      </c>
      <c r="AE27" s="155" t="str">
        <f t="shared" si="1"/>
        <v>C</v>
      </c>
      <c r="AF27" s="155" t="str">
        <f t="shared" si="2"/>
        <v>D</v>
      </c>
      <c r="AG27" s="155" t="str">
        <f t="shared" si="3"/>
        <v>E</v>
      </c>
      <c r="AJ27" s="155" t="str">
        <f t="shared" si="4"/>
        <v>Not Started</v>
      </c>
    </row>
    <row r="28" spans="2:36" ht="35.1" customHeight="1" thickBot="1" x14ac:dyDescent="0.25">
      <c r="B28" s="112">
        <v>23</v>
      </c>
      <c r="C28" s="167"/>
      <c r="D28" s="248"/>
      <c r="E28" s="146"/>
      <c r="F28" s="146"/>
      <c r="G28" s="155" t="str">
        <f t="shared" si="0"/>
        <v/>
      </c>
      <c r="AE28" s="155" t="str">
        <f t="shared" si="1"/>
        <v>C</v>
      </c>
      <c r="AF28" s="155" t="str">
        <f t="shared" si="2"/>
        <v>D</v>
      </c>
      <c r="AG28" s="155" t="str">
        <f t="shared" si="3"/>
        <v>E</v>
      </c>
      <c r="AJ28" s="155" t="str">
        <f t="shared" si="4"/>
        <v>Not Started</v>
      </c>
    </row>
    <row r="29" spans="2:36" ht="35.1" customHeight="1" thickBot="1" x14ac:dyDescent="0.25">
      <c r="B29" s="112">
        <v>24</v>
      </c>
      <c r="C29" s="167"/>
      <c r="D29" s="248"/>
      <c r="E29" s="146"/>
      <c r="F29" s="146"/>
      <c r="G29" s="155" t="str">
        <f t="shared" si="0"/>
        <v/>
      </c>
      <c r="AE29" s="155" t="str">
        <f t="shared" si="1"/>
        <v>C</v>
      </c>
      <c r="AF29" s="155" t="str">
        <f t="shared" si="2"/>
        <v>D</v>
      </c>
      <c r="AG29" s="155" t="str">
        <f t="shared" si="3"/>
        <v>E</v>
      </c>
      <c r="AJ29" s="155" t="str">
        <f t="shared" si="4"/>
        <v>Not Started</v>
      </c>
    </row>
    <row r="30" spans="2:36" ht="35.1" customHeight="1" thickBot="1" x14ac:dyDescent="0.25">
      <c r="B30" s="112">
        <v>25</v>
      </c>
      <c r="C30" s="167"/>
      <c r="D30" s="248" t="s">
        <v>328</v>
      </c>
      <c r="E30" s="146" t="s">
        <v>328</v>
      </c>
      <c r="F30" s="146"/>
      <c r="G30" s="155" t="str">
        <f t="shared" si="0"/>
        <v/>
      </c>
      <c r="AE30" s="155" t="str">
        <f t="shared" si="1"/>
        <v>C</v>
      </c>
      <c r="AF30" s="155" t="str">
        <f t="shared" si="2"/>
        <v>D</v>
      </c>
      <c r="AG30" s="155" t="str">
        <f t="shared" si="3"/>
        <v>E</v>
      </c>
      <c r="AJ30" s="155" t="str">
        <f t="shared" si="4"/>
        <v>Not Started</v>
      </c>
    </row>
    <row r="31" spans="2:36" ht="35.1" customHeight="1" thickBot="1" x14ac:dyDescent="0.25">
      <c r="B31" s="112">
        <v>26</v>
      </c>
      <c r="C31" s="167"/>
      <c r="D31" s="248"/>
      <c r="E31" s="146"/>
      <c r="F31" s="146"/>
      <c r="G31" s="155" t="str">
        <f t="shared" si="0"/>
        <v/>
      </c>
      <c r="AE31" s="155" t="str">
        <f t="shared" si="1"/>
        <v>C</v>
      </c>
      <c r="AF31" s="155" t="str">
        <f t="shared" si="2"/>
        <v>D</v>
      </c>
      <c r="AG31" s="155" t="str">
        <f t="shared" si="3"/>
        <v>E</v>
      </c>
      <c r="AJ31" s="155" t="str">
        <f t="shared" si="4"/>
        <v>Not Started</v>
      </c>
    </row>
    <row r="32" spans="2:36" ht="35.1" customHeight="1" thickBot="1" x14ac:dyDescent="0.25">
      <c r="B32" s="112">
        <v>27</v>
      </c>
      <c r="C32" s="167"/>
      <c r="D32" s="248"/>
      <c r="E32" s="146"/>
      <c r="F32" s="146"/>
      <c r="G32" s="155" t="str">
        <f t="shared" si="0"/>
        <v/>
      </c>
      <c r="AE32" s="155" t="str">
        <f t="shared" si="1"/>
        <v>C</v>
      </c>
      <c r="AF32" s="155" t="str">
        <f t="shared" si="2"/>
        <v>D</v>
      </c>
      <c r="AG32" s="155" t="str">
        <f t="shared" si="3"/>
        <v>E</v>
      </c>
      <c r="AJ32" s="155" t="str">
        <f t="shared" si="4"/>
        <v>Not Started</v>
      </c>
    </row>
    <row r="33" spans="2:36" ht="35.1" customHeight="1" thickBot="1" x14ac:dyDescent="0.25">
      <c r="B33" s="112">
        <v>28</v>
      </c>
      <c r="C33" s="167"/>
      <c r="D33" s="248"/>
      <c r="E33" s="146"/>
      <c r="F33" s="146"/>
      <c r="G33" s="155" t="str">
        <f t="shared" si="0"/>
        <v/>
      </c>
      <c r="AE33" s="155" t="str">
        <f t="shared" si="1"/>
        <v>C</v>
      </c>
      <c r="AF33" s="155" t="str">
        <f t="shared" si="2"/>
        <v>D</v>
      </c>
      <c r="AG33" s="155" t="str">
        <f t="shared" si="3"/>
        <v>E</v>
      </c>
      <c r="AJ33" s="155" t="str">
        <f t="shared" si="4"/>
        <v>Not Started</v>
      </c>
    </row>
    <row r="34" spans="2:36" ht="35.1" customHeight="1" thickBot="1" x14ac:dyDescent="0.25">
      <c r="B34" s="112">
        <v>29</v>
      </c>
      <c r="C34" s="167"/>
      <c r="D34" s="248"/>
      <c r="E34" s="146"/>
      <c r="F34" s="146"/>
      <c r="G34" s="155" t="str">
        <f t="shared" si="0"/>
        <v/>
      </c>
      <c r="AE34" s="155" t="str">
        <f t="shared" si="1"/>
        <v>C</v>
      </c>
      <c r="AF34" s="155" t="str">
        <f t="shared" si="2"/>
        <v>D</v>
      </c>
      <c r="AG34" s="155" t="str">
        <f t="shared" si="3"/>
        <v>E</v>
      </c>
      <c r="AJ34" s="155" t="str">
        <f t="shared" si="4"/>
        <v>Not Started</v>
      </c>
    </row>
    <row r="35" spans="2:36" ht="35.1" customHeight="1" thickBot="1" x14ac:dyDescent="0.25">
      <c r="B35" s="112">
        <v>30</v>
      </c>
      <c r="C35" s="167"/>
      <c r="D35" s="248" t="s">
        <v>328</v>
      </c>
      <c r="E35" s="146" t="s">
        <v>328</v>
      </c>
      <c r="F35" s="146"/>
      <c r="G35" s="155" t="str">
        <f t="shared" si="0"/>
        <v/>
      </c>
      <c r="AA35" s="155">
        <v>2</v>
      </c>
      <c r="AE35" s="155" t="str">
        <f t="shared" si="1"/>
        <v>C</v>
      </c>
      <c r="AF35" s="155" t="str">
        <f t="shared" si="2"/>
        <v>D</v>
      </c>
      <c r="AG35" s="155" t="str">
        <f t="shared" si="3"/>
        <v>E</v>
      </c>
      <c r="AJ35" s="155" t="str">
        <f t="shared" si="4"/>
        <v>Not Started</v>
      </c>
    </row>
    <row r="36" spans="2:36" ht="35.1" customHeight="1" thickBot="1" x14ac:dyDescent="0.25">
      <c r="B36" s="112">
        <v>31</v>
      </c>
      <c r="C36" s="167"/>
      <c r="D36" s="248"/>
      <c r="E36" s="146"/>
      <c r="F36" s="146"/>
      <c r="G36" s="155" t="str">
        <f t="shared" si="0"/>
        <v/>
      </c>
      <c r="AE36" s="155" t="str">
        <f t="shared" si="1"/>
        <v>C</v>
      </c>
      <c r="AF36" s="155" t="str">
        <f t="shared" si="2"/>
        <v>D</v>
      </c>
      <c r="AG36" s="155" t="str">
        <f t="shared" si="3"/>
        <v>E</v>
      </c>
      <c r="AJ36" s="155" t="str">
        <f t="shared" si="4"/>
        <v>Not Started</v>
      </c>
    </row>
    <row r="37" spans="2:36" ht="35.1" customHeight="1" thickBot="1" x14ac:dyDescent="0.25">
      <c r="B37" s="112">
        <v>32</v>
      </c>
      <c r="C37" s="167"/>
      <c r="D37" s="248"/>
      <c r="E37" s="146"/>
      <c r="F37" s="146"/>
      <c r="G37" s="155" t="str">
        <f t="shared" si="0"/>
        <v/>
      </c>
      <c r="AE37" s="155" t="str">
        <f t="shared" si="1"/>
        <v>C</v>
      </c>
      <c r="AF37" s="155" t="str">
        <f t="shared" si="2"/>
        <v>D</v>
      </c>
      <c r="AG37" s="155" t="str">
        <f t="shared" si="3"/>
        <v>E</v>
      </c>
      <c r="AJ37" s="155" t="str">
        <f t="shared" si="4"/>
        <v>Not Started</v>
      </c>
    </row>
    <row r="38" spans="2:36" ht="35.1" customHeight="1" thickBot="1" x14ac:dyDescent="0.25">
      <c r="B38" s="112">
        <v>33</v>
      </c>
      <c r="C38" s="167"/>
      <c r="D38" s="248"/>
      <c r="E38" s="146"/>
      <c r="F38" s="146"/>
      <c r="G38" s="155" t="str">
        <f t="shared" si="0"/>
        <v/>
      </c>
      <c r="AE38" s="155" t="str">
        <f t="shared" si="1"/>
        <v>C</v>
      </c>
      <c r="AF38" s="155" t="str">
        <f t="shared" si="2"/>
        <v>D</v>
      </c>
      <c r="AG38" s="155" t="str">
        <f t="shared" si="3"/>
        <v>E</v>
      </c>
      <c r="AJ38" s="155" t="str">
        <f t="shared" si="4"/>
        <v>Not Started</v>
      </c>
    </row>
    <row r="39" spans="2:36" ht="35.1" customHeight="1" thickBot="1" x14ac:dyDescent="0.25">
      <c r="B39" s="112">
        <v>34</v>
      </c>
      <c r="C39" s="167"/>
      <c r="D39" s="248"/>
      <c r="E39" s="146"/>
      <c r="F39" s="146"/>
      <c r="G39" s="155" t="str">
        <f t="shared" si="0"/>
        <v/>
      </c>
      <c r="AE39" s="155" t="str">
        <f t="shared" si="1"/>
        <v>C</v>
      </c>
      <c r="AF39" s="155" t="str">
        <f t="shared" si="2"/>
        <v>D</v>
      </c>
      <c r="AG39" s="155" t="str">
        <f t="shared" si="3"/>
        <v>E</v>
      </c>
      <c r="AJ39" s="155" t="str">
        <f t="shared" si="4"/>
        <v>Not Started</v>
      </c>
    </row>
    <row r="40" spans="2:36" ht="35.1" customHeight="1" thickBot="1" x14ac:dyDescent="0.25">
      <c r="B40" s="112">
        <v>35</v>
      </c>
      <c r="C40" s="167"/>
      <c r="D40" s="248" t="s">
        <v>328</v>
      </c>
      <c r="E40" s="146" t="s">
        <v>328</v>
      </c>
      <c r="F40" s="146"/>
      <c r="G40" s="155" t="str">
        <f t="shared" si="0"/>
        <v/>
      </c>
      <c r="AE40" s="155" t="str">
        <f t="shared" si="1"/>
        <v>C</v>
      </c>
      <c r="AF40" s="155" t="str">
        <f t="shared" si="2"/>
        <v>D</v>
      </c>
      <c r="AG40" s="155" t="str">
        <f t="shared" si="3"/>
        <v>E</v>
      </c>
      <c r="AJ40" s="155" t="str">
        <f t="shared" si="4"/>
        <v>Not Started</v>
      </c>
    </row>
    <row r="41" spans="2:36" ht="35.1" customHeight="1" thickBot="1" x14ac:dyDescent="0.25">
      <c r="B41" s="112">
        <v>36</v>
      </c>
      <c r="C41" s="167"/>
      <c r="D41" s="248"/>
      <c r="E41" s="146"/>
      <c r="F41" s="146"/>
      <c r="G41" s="155" t="str">
        <f t="shared" si="0"/>
        <v/>
      </c>
      <c r="AE41" s="155" t="str">
        <f t="shared" si="1"/>
        <v>C</v>
      </c>
      <c r="AF41" s="155" t="str">
        <f t="shared" si="2"/>
        <v>D</v>
      </c>
      <c r="AG41" s="155" t="str">
        <f t="shared" si="3"/>
        <v>E</v>
      </c>
      <c r="AJ41" s="155" t="str">
        <f t="shared" si="4"/>
        <v>Not Started</v>
      </c>
    </row>
    <row r="42" spans="2:36" ht="35.1" customHeight="1" thickBot="1" x14ac:dyDescent="0.25">
      <c r="B42" s="112">
        <v>37</v>
      </c>
      <c r="C42" s="167"/>
      <c r="D42" s="248"/>
      <c r="E42" s="146"/>
      <c r="F42" s="146"/>
      <c r="G42" s="155" t="str">
        <f t="shared" si="0"/>
        <v/>
      </c>
      <c r="AE42" s="155" t="str">
        <f t="shared" si="1"/>
        <v>C</v>
      </c>
      <c r="AF42" s="155" t="str">
        <f t="shared" si="2"/>
        <v>D</v>
      </c>
      <c r="AG42" s="155" t="str">
        <f t="shared" si="3"/>
        <v>E</v>
      </c>
      <c r="AJ42" s="155" t="str">
        <f t="shared" si="4"/>
        <v>Not Started</v>
      </c>
    </row>
    <row r="43" spans="2:36" ht="35.1" customHeight="1" thickBot="1" x14ac:dyDescent="0.25">
      <c r="B43" s="112">
        <v>38</v>
      </c>
      <c r="C43" s="167"/>
      <c r="D43" s="248"/>
      <c r="E43" s="146"/>
      <c r="F43" s="146"/>
      <c r="G43" s="155" t="str">
        <f t="shared" si="0"/>
        <v/>
      </c>
      <c r="AE43" s="155" t="str">
        <f t="shared" si="1"/>
        <v>C</v>
      </c>
      <c r="AF43" s="155" t="str">
        <f t="shared" si="2"/>
        <v>D</v>
      </c>
      <c r="AG43" s="155" t="str">
        <f t="shared" si="3"/>
        <v>E</v>
      </c>
      <c r="AJ43" s="155" t="str">
        <f t="shared" si="4"/>
        <v>Not Started</v>
      </c>
    </row>
    <row r="44" spans="2:36" ht="35.1" customHeight="1" thickBot="1" x14ac:dyDescent="0.25">
      <c r="B44" s="112">
        <v>39</v>
      </c>
      <c r="C44" s="167"/>
      <c r="D44" s="248"/>
      <c r="E44" s="146"/>
      <c r="F44" s="146"/>
      <c r="G44" s="155" t="str">
        <f t="shared" si="0"/>
        <v/>
      </c>
      <c r="AE44" s="155" t="str">
        <f t="shared" si="1"/>
        <v>C</v>
      </c>
      <c r="AF44" s="155" t="str">
        <f t="shared" si="2"/>
        <v>D</v>
      </c>
      <c r="AG44" s="155" t="str">
        <f t="shared" si="3"/>
        <v>E</v>
      </c>
      <c r="AJ44" s="155" t="str">
        <f t="shared" si="4"/>
        <v>Not Started</v>
      </c>
    </row>
    <row r="45" spans="2:36" ht="35.1" customHeight="1" thickBot="1" x14ac:dyDescent="0.25">
      <c r="B45" s="112">
        <v>40</v>
      </c>
      <c r="C45" s="167"/>
      <c r="D45" s="248" t="s">
        <v>328</v>
      </c>
      <c r="E45" s="146" t="s">
        <v>328</v>
      </c>
      <c r="F45" s="146"/>
      <c r="G45" s="155" t="str">
        <f t="shared" si="0"/>
        <v/>
      </c>
      <c r="AE45" s="155" t="str">
        <f t="shared" si="1"/>
        <v>C</v>
      </c>
      <c r="AF45" s="155" t="str">
        <f t="shared" si="2"/>
        <v>D</v>
      </c>
      <c r="AG45" s="155" t="str">
        <f t="shared" si="3"/>
        <v>E</v>
      </c>
      <c r="AJ45" s="155" t="str">
        <f t="shared" si="4"/>
        <v>Not Started</v>
      </c>
    </row>
    <row r="46" spans="2:36" ht="35.1" customHeight="1" thickBot="1" x14ac:dyDescent="0.25">
      <c r="B46" s="112">
        <v>41</v>
      </c>
      <c r="C46" s="167"/>
      <c r="D46" s="248"/>
      <c r="E46" s="146"/>
      <c r="F46" s="146"/>
      <c r="G46" s="155" t="str">
        <f t="shared" si="0"/>
        <v/>
      </c>
      <c r="AE46" s="155" t="str">
        <f t="shared" si="1"/>
        <v>C</v>
      </c>
      <c r="AF46" s="155" t="str">
        <f t="shared" si="2"/>
        <v>D</v>
      </c>
      <c r="AG46" s="155" t="str">
        <f t="shared" si="3"/>
        <v>E</v>
      </c>
      <c r="AJ46" s="155" t="str">
        <f t="shared" si="4"/>
        <v>Not Started</v>
      </c>
    </row>
    <row r="47" spans="2:36" ht="35.1" customHeight="1" thickBot="1" x14ac:dyDescent="0.25">
      <c r="B47" s="112">
        <v>42</v>
      </c>
      <c r="C47" s="167"/>
      <c r="D47" s="248"/>
      <c r="E47" s="146"/>
      <c r="F47" s="146"/>
      <c r="G47" s="155" t="str">
        <f t="shared" si="0"/>
        <v/>
      </c>
      <c r="AE47" s="155" t="str">
        <f t="shared" si="1"/>
        <v>C</v>
      </c>
      <c r="AF47" s="155" t="str">
        <f t="shared" si="2"/>
        <v>D</v>
      </c>
      <c r="AG47" s="155" t="str">
        <f t="shared" si="3"/>
        <v>E</v>
      </c>
      <c r="AJ47" s="155" t="str">
        <f t="shared" si="4"/>
        <v>Not Started</v>
      </c>
    </row>
    <row r="48" spans="2:36" ht="35.1" customHeight="1" thickBot="1" x14ac:dyDescent="0.25">
      <c r="B48" s="112">
        <v>43</v>
      </c>
      <c r="C48" s="167"/>
      <c r="D48" s="248"/>
      <c r="E48" s="146"/>
      <c r="F48" s="146"/>
      <c r="G48" s="155" t="str">
        <f t="shared" si="0"/>
        <v/>
      </c>
      <c r="AE48" s="155" t="str">
        <f t="shared" si="1"/>
        <v>C</v>
      </c>
      <c r="AF48" s="155" t="str">
        <f t="shared" si="2"/>
        <v>D</v>
      </c>
      <c r="AG48" s="155" t="str">
        <f t="shared" si="3"/>
        <v>E</v>
      </c>
      <c r="AJ48" s="155" t="str">
        <f t="shared" si="4"/>
        <v>Not Started</v>
      </c>
    </row>
    <row r="49" spans="2:36" ht="35.1" customHeight="1" thickBot="1" x14ac:dyDescent="0.25">
      <c r="B49" s="112">
        <v>44</v>
      </c>
      <c r="C49" s="167"/>
      <c r="D49" s="248"/>
      <c r="E49" s="146"/>
      <c r="F49" s="146"/>
      <c r="G49" s="155" t="str">
        <f t="shared" si="0"/>
        <v/>
      </c>
      <c r="AE49" s="155" t="str">
        <f t="shared" si="1"/>
        <v>C</v>
      </c>
      <c r="AF49" s="155" t="str">
        <f t="shared" si="2"/>
        <v>D</v>
      </c>
      <c r="AG49" s="155" t="str">
        <f t="shared" si="3"/>
        <v>E</v>
      </c>
      <c r="AJ49" s="155" t="str">
        <f t="shared" si="4"/>
        <v>Not Started</v>
      </c>
    </row>
    <row r="50" spans="2:36" ht="35.1" customHeight="1" thickBot="1" x14ac:dyDescent="0.25">
      <c r="B50" s="112">
        <v>45</v>
      </c>
      <c r="C50" s="167"/>
      <c r="D50" s="248" t="s">
        <v>328</v>
      </c>
      <c r="E50" s="146" t="s">
        <v>328</v>
      </c>
      <c r="F50" s="146"/>
      <c r="G50" s="155" t="str">
        <f t="shared" si="0"/>
        <v/>
      </c>
      <c r="AE50" s="155" t="str">
        <f t="shared" si="1"/>
        <v>C</v>
      </c>
      <c r="AF50" s="155" t="str">
        <f t="shared" si="2"/>
        <v>D</v>
      </c>
      <c r="AG50" s="155" t="str">
        <f t="shared" si="3"/>
        <v>E</v>
      </c>
      <c r="AJ50" s="155" t="str">
        <f t="shared" si="4"/>
        <v>Not Started</v>
      </c>
    </row>
    <row r="51" spans="2:36" ht="35.1" customHeight="1" thickBot="1" x14ac:dyDescent="0.25">
      <c r="B51" s="112">
        <v>46</v>
      </c>
      <c r="C51" s="167"/>
      <c r="D51" s="248"/>
      <c r="E51" s="146"/>
      <c r="F51" s="146"/>
      <c r="G51" s="155" t="str">
        <f t="shared" si="0"/>
        <v/>
      </c>
      <c r="AE51" s="155" t="str">
        <f t="shared" si="1"/>
        <v>C</v>
      </c>
      <c r="AF51" s="155" t="str">
        <f t="shared" si="2"/>
        <v>D</v>
      </c>
      <c r="AG51" s="155" t="str">
        <f t="shared" si="3"/>
        <v>E</v>
      </c>
      <c r="AJ51" s="155" t="str">
        <f t="shared" si="4"/>
        <v>Not Started</v>
      </c>
    </row>
    <row r="52" spans="2:36" ht="35.1" customHeight="1" thickBot="1" x14ac:dyDescent="0.25">
      <c r="B52" s="112">
        <v>47</v>
      </c>
      <c r="C52" s="167"/>
      <c r="D52" s="248"/>
      <c r="E52" s="146"/>
      <c r="F52" s="146"/>
      <c r="G52" s="155" t="str">
        <f t="shared" si="0"/>
        <v/>
      </c>
      <c r="AE52" s="155" t="str">
        <f t="shared" si="1"/>
        <v>C</v>
      </c>
      <c r="AF52" s="155" t="str">
        <f t="shared" si="2"/>
        <v>D</v>
      </c>
      <c r="AG52" s="155" t="str">
        <f t="shared" si="3"/>
        <v>E</v>
      </c>
      <c r="AJ52" s="155" t="str">
        <f t="shared" si="4"/>
        <v>Not Started</v>
      </c>
    </row>
    <row r="53" spans="2:36" ht="35.1" customHeight="1" thickBot="1" x14ac:dyDescent="0.25">
      <c r="B53" s="112">
        <v>48</v>
      </c>
      <c r="C53" s="167"/>
      <c r="D53" s="248"/>
      <c r="E53" s="146"/>
      <c r="F53" s="146"/>
      <c r="G53" s="155" t="str">
        <f t="shared" si="0"/>
        <v/>
      </c>
      <c r="AE53" s="155" t="str">
        <f t="shared" si="1"/>
        <v>C</v>
      </c>
      <c r="AF53" s="155" t="str">
        <f t="shared" si="2"/>
        <v>D</v>
      </c>
      <c r="AG53" s="155" t="str">
        <f t="shared" si="3"/>
        <v>E</v>
      </c>
      <c r="AJ53" s="155" t="str">
        <f t="shared" si="4"/>
        <v>Not Started</v>
      </c>
    </row>
    <row r="54" spans="2:36" ht="35.1" customHeight="1" thickBot="1" x14ac:dyDescent="0.25">
      <c r="B54" s="112">
        <v>49</v>
      </c>
      <c r="C54" s="167"/>
      <c r="D54" s="248"/>
      <c r="E54" s="146"/>
      <c r="F54" s="146"/>
      <c r="G54" s="155" t="str">
        <f t="shared" si="0"/>
        <v/>
      </c>
      <c r="AE54" s="155" t="str">
        <f t="shared" si="1"/>
        <v>C</v>
      </c>
      <c r="AF54" s="155" t="str">
        <f t="shared" si="2"/>
        <v>D</v>
      </c>
      <c r="AG54" s="155" t="str">
        <f t="shared" si="3"/>
        <v>E</v>
      </c>
      <c r="AJ54" s="155" t="str">
        <f t="shared" si="4"/>
        <v>Not Started</v>
      </c>
    </row>
    <row r="55" spans="2:36" ht="35.1" customHeight="1" thickBot="1" x14ac:dyDescent="0.25">
      <c r="B55" s="112">
        <v>50</v>
      </c>
      <c r="C55" s="167"/>
      <c r="D55" s="248" t="s">
        <v>328</v>
      </c>
      <c r="E55" s="146" t="s">
        <v>328</v>
      </c>
      <c r="F55" s="146"/>
      <c r="G55" s="155" t="str">
        <f t="shared" si="0"/>
        <v/>
      </c>
      <c r="AE55" s="155" t="str">
        <f t="shared" si="1"/>
        <v>C</v>
      </c>
      <c r="AF55" s="155" t="str">
        <f t="shared" si="2"/>
        <v>D</v>
      </c>
      <c r="AG55" s="155" t="str">
        <f t="shared" si="3"/>
        <v>E</v>
      </c>
      <c r="AJ55" s="155" t="str">
        <f t="shared" si="4"/>
        <v>Not Started</v>
      </c>
    </row>
    <row r="56" spans="2:36" ht="35.1" customHeight="1" thickBot="1" x14ac:dyDescent="0.25">
      <c r="B56" s="112">
        <v>51</v>
      </c>
      <c r="C56" s="167"/>
      <c r="D56" s="248"/>
      <c r="E56" s="146"/>
      <c r="F56" s="146"/>
      <c r="AE56" s="155" t="str">
        <f t="shared" ref="AE56:AE65" si="5">IF(NOT(LEN(C56)&gt;0),"C","")</f>
        <v>C</v>
      </c>
      <c r="AF56" s="155" t="str">
        <f t="shared" ref="AF56:AF65" si="6">IF(NOT(LEN(D56)&gt;0),"D","")</f>
        <v>D</v>
      </c>
      <c r="AG56" s="155" t="str">
        <f t="shared" ref="AG56:AG65" si="7">IF(NOT(LEN(E56)&gt;0),"E","")</f>
        <v>E</v>
      </c>
      <c r="AJ56" s="155" t="str">
        <f t="shared" ref="AJ56:AJ65" si="8">IF(AND(NOT(LEN(C56)&gt;0),NOT(LEN(D56)&gt;0),NOT(LEN(E56)&gt;0)),"Not Started",IF(AND(LEN(C56)&gt;0,LEN(D56)&gt;0,LEN(E56)&gt;0),"Complete","Incomplete"))</f>
        <v>Not Started</v>
      </c>
    </row>
    <row r="57" spans="2:36" ht="35.1" customHeight="1" thickBot="1" x14ac:dyDescent="0.25">
      <c r="B57" s="112">
        <v>52</v>
      </c>
      <c r="C57" s="167"/>
      <c r="D57" s="248"/>
      <c r="E57" s="146"/>
      <c r="F57" s="146"/>
      <c r="AE57" s="155" t="str">
        <f t="shared" si="5"/>
        <v>C</v>
      </c>
      <c r="AF57" s="155" t="str">
        <f t="shared" si="6"/>
        <v>D</v>
      </c>
      <c r="AG57" s="155" t="str">
        <f t="shared" si="7"/>
        <v>E</v>
      </c>
      <c r="AJ57" s="155" t="str">
        <f t="shared" si="8"/>
        <v>Not Started</v>
      </c>
    </row>
    <row r="58" spans="2:36" ht="35.1" customHeight="1" thickBot="1" x14ac:dyDescent="0.25">
      <c r="B58" s="112">
        <v>53</v>
      </c>
      <c r="C58" s="167"/>
      <c r="D58" s="248"/>
      <c r="E58" s="146"/>
      <c r="F58" s="146"/>
      <c r="AE58" s="155" t="str">
        <f t="shared" si="5"/>
        <v>C</v>
      </c>
      <c r="AF58" s="155" t="str">
        <f t="shared" si="6"/>
        <v>D</v>
      </c>
      <c r="AG58" s="155" t="str">
        <f t="shared" si="7"/>
        <v>E</v>
      </c>
      <c r="AJ58" s="155" t="str">
        <f t="shared" si="8"/>
        <v>Not Started</v>
      </c>
    </row>
    <row r="59" spans="2:36" ht="35.1" customHeight="1" thickBot="1" x14ac:dyDescent="0.25">
      <c r="B59" s="112">
        <v>54</v>
      </c>
      <c r="C59" s="167"/>
      <c r="D59" s="248"/>
      <c r="E59" s="146"/>
      <c r="F59" s="146"/>
      <c r="AE59" s="155" t="str">
        <f t="shared" si="5"/>
        <v>C</v>
      </c>
      <c r="AF59" s="155" t="str">
        <f t="shared" si="6"/>
        <v>D</v>
      </c>
      <c r="AG59" s="155" t="str">
        <f t="shared" si="7"/>
        <v>E</v>
      </c>
      <c r="AJ59" s="155" t="str">
        <f t="shared" si="8"/>
        <v>Not Started</v>
      </c>
    </row>
    <row r="60" spans="2:36" ht="35.1" customHeight="1" thickBot="1" x14ac:dyDescent="0.25">
      <c r="B60" s="112">
        <v>55</v>
      </c>
      <c r="C60" s="167"/>
      <c r="D60" s="248" t="s">
        <v>328</v>
      </c>
      <c r="E60" s="146" t="s">
        <v>328</v>
      </c>
      <c r="F60" s="146"/>
      <c r="AE60" s="155" t="str">
        <f t="shared" si="5"/>
        <v>C</v>
      </c>
      <c r="AF60" s="155" t="str">
        <f t="shared" si="6"/>
        <v>D</v>
      </c>
      <c r="AG60" s="155" t="str">
        <f t="shared" si="7"/>
        <v>E</v>
      </c>
      <c r="AJ60" s="155" t="str">
        <f t="shared" si="8"/>
        <v>Not Started</v>
      </c>
    </row>
    <row r="61" spans="2:36" ht="35.1" customHeight="1" thickBot="1" x14ac:dyDescent="0.25">
      <c r="B61" s="112">
        <v>56</v>
      </c>
      <c r="C61" s="167"/>
      <c r="D61" s="248" t="s">
        <v>328</v>
      </c>
      <c r="E61" s="146" t="s">
        <v>328</v>
      </c>
      <c r="F61" s="146"/>
      <c r="AE61" s="155" t="str">
        <f t="shared" si="5"/>
        <v>C</v>
      </c>
      <c r="AF61" s="155" t="str">
        <f t="shared" si="6"/>
        <v>D</v>
      </c>
      <c r="AG61" s="155" t="str">
        <f t="shared" si="7"/>
        <v>E</v>
      </c>
      <c r="AJ61" s="155" t="str">
        <f t="shared" si="8"/>
        <v>Not Started</v>
      </c>
    </row>
    <row r="62" spans="2:36" ht="35.1" customHeight="1" x14ac:dyDescent="0.2">
      <c r="AE62" s="155" t="str">
        <f t="shared" si="5"/>
        <v>C</v>
      </c>
      <c r="AF62" s="155" t="str">
        <f t="shared" si="6"/>
        <v>D</v>
      </c>
      <c r="AG62" s="155" t="str">
        <f t="shared" si="7"/>
        <v>E</v>
      </c>
      <c r="AJ62" s="155" t="str">
        <f t="shared" si="8"/>
        <v>Not Started</v>
      </c>
    </row>
    <row r="63" spans="2:36" ht="35.1" customHeight="1" x14ac:dyDescent="0.2">
      <c r="AE63" s="155" t="str">
        <f t="shared" si="5"/>
        <v>C</v>
      </c>
      <c r="AF63" s="155" t="str">
        <f t="shared" si="6"/>
        <v>D</v>
      </c>
      <c r="AG63" s="155" t="str">
        <f t="shared" si="7"/>
        <v>E</v>
      </c>
      <c r="AJ63" s="155" t="str">
        <f t="shared" si="8"/>
        <v>Not Started</v>
      </c>
    </row>
    <row r="64" spans="2:36" ht="35.1" customHeight="1" x14ac:dyDescent="0.2">
      <c r="AE64" s="155" t="str">
        <f t="shared" si="5"/>
        <v>C</v>
      </c>
      <c r="AF64" s="155" t="str">
        <f t="shared" si="6"/>
        <v>D</v>
      </c>
      <c r="AG64" s="155" t="str">
        <f t="shared" si="7"/>
        <v>E</v>
      </c>
      <c r="AJ64" s="155" t="str">
        <f t="shared" si="8"/>
        <v>Not Started</v>
      </c>
    </row>
    <row r="65" spans="31:36" ht="35.1" customHeight="1" x14ac:dyDescent="0.2">
      <c r="AE65" s="155" t="str">
        <f t="shared" si="5"/>
        <v>C</v>
      </c>
      <c r="AF65" s="155" t="str">
        <f t="shared" si="6"/>
        <v>D</v>
      </c>
      <c r="AG65" s="155" t="str">
        <f t="shared" si="7"/>
        <v>E</v>
      </c>
      <c r="AJ65" s="155" t="str">
        <f t="shared" si="8"/>
        <v>Not Started</v>
      </c>
    </row>
    <row r="66" spans="31:36" ht="35.1" customHeight="1" x14ac:dyDescent="0.2"/>
    <row r="67" spans="31:36" ht="35.1" customHeight="1" x14ac:dyDescent="0.2"/>
    <row r="68" spans="31:36" ht="35.1" customHeight="1" x14ac:dyDescent="0.2"/>
    <row r="69" spans="31:36" ht="35.1" customHeight="1" x14ac:dyDescent="0.2"/>
    <row r="70" spans="31:36" ht="35.1" customHeight="1" x14ac:dyDescent="0.2"/>
    <row r="71" spans="31:36" ht="35.1" customHeight="1" x14ac:dyDescent="0.2"/>
  </sheetData>
  <sheetProtection password="CCB6" sheet="1" objects="1" scenarios="1" selectLockedCells="1"/>
  <mergeCells count="2">
    <mergeCell ref="AE4:AG4"/>
    <mergeCell ref="B2:F4"/>
  </mergeCells>
  <pageMargins left="0.7" right="0.7" top="0.75" bottom="0.75" header="0.3" footer="0.3"/>
  <pageSetup orientation="portrait" r:id="rId1"/>
  <drawing r:id="rId2"/>
  <legacyDrawing r:id="rId3"/>
  <controls>
    <mc:AlternateContent xmlns:mc="http://schemas.openxmlformats.org/markup-compatibility/2006">
      <mc:Choice Requires="x14">
        <control shapeId="16514" r:id="rId4" name="ComboBox112">
          <controlPr defaultSize="0" autoLine="0" linkedCell="E61" listFillRange="manufacturer" r:id="rId5">
            <anchor moveWithCells="1">
              <from>
                <xdr:col>4</xdr:col>
                <xdr:colOff>47625</xdr:colOff>
                <xdr:row>60</xdr:row>
                <xdr:rowOff>57150</xdr:rowOff>
              </from>
              <to>
                <xdr:col>4</xdr:col>
                <xdr:colOff>2638425</xdr:colOff>
                <xdr:row>60</xdr:row>
                <xdr:rowOff>400050</xdr:rowOff>
              </to>
            </anchor>
          </controlPr>
        </control>
      </mc:Choice>
      <mc:Fallback>
        <control shapeId="16514" r:id="rId4" name="ComboBox112"/>
      </mc:Fallback>
    </mc:AlternateContent>
    <mc:AlternateContent xmlns:mc="http://schemas.openxmlformats.org/markup-compatibility/2006">
      <mc:Choice Requires="x14">
        <control shapeId="16512" r:id="rId6" name="ComboBox111">
          <controlPr defaultSize="0" autoLine="0" linkedCell="E60" listFillRange="manufacturer" r:id="rId5">
            <anchor moveWithCells="1">
              <from>
                <xdr:col>4</xdr:col>
                <xdr:colOff>47625</xdr:colOff>
                <xdr:row>59</xdr:row>
                <xdr:rowOff>57150</xdr:rowOff>
              </from>
              <to>
                <xdr:col>4</xdr:col>
                <xdr:colOff>2638425</xdr:colOff>
                <xdr:row>59</xdr:row>
                <xdr:rowOff>400050</xdr:rowOff>
              </to>
            </anchor>
          </controlPr>
        </control>
      </mc:Choice>
      <mc:Fallback>
        <control shapeId="16512" r:id="rId6" name="ComboBox111"/>
      </mc:Fallback>
    </mc:AlternateContent>
    <mc:AlternateContent xmlns:mc="http://schemas.openxmlformats.org/markup-compatibility/2006">
      <mc:Choice Requires="x14">
        <control shapeId="16511" r:id="rId7" name="ComboBox110">
          <controlPr defaultSize="0" autoLine="0" linkedCell="E59" listFillRange="manufacturer" r:id="rId5">
            <anchor moveWithCells="1">
              <from>
                <xdr:col>4</xdr:col>
                <xdr:colOff>47625</xdr:colOff>
                <xdr:row>58</xdr:row>
                <xdr:rowOff>57150</xdr:rowOff>
              </from>
              <to>
                <xdr:col>4</xdr:col>
                <xdr:colOff>2638425</xdr:colOff>
                <xdr:row>58</xdr:row>
                <xdr:rowOff>400050</xdr:rowOff>
              </to>
            </anchor>
          </controlPr>
        </control>
      </mc:Choice>
      <mc:Fallback>
        <control shapeId="16511" r:id="rId7" name="ComboBox110"/>
      </mc:Fallback>
    </mc:AlternateContent>
    <mc:AlternateContent xmlns:mc="http://schemas.openxmlformats.org/markup-compatibility/2006">
      <mc:Choice Requires="x14">
        <control shapeId="16510" r:id="rId8" name="ComboBox109">
          <controlPr defaultSize="0" autoLine="0" linkedCell="E58" listFillRange="manufacturer" r:id="rId5">
            <anchor moveWithCells="1">
              <from>
                <xdr:col>4</xdr:col>
                <xdr:colOff>47625</xdr:colOff>
                <xdr:row>57</xdr:row>
                <xdr:rowOff>57150</xdr:rowOff>
              </from>
              <to>
                <xdr:col>4</xdr:col>
                <xdr:colOff>2638425</xdr:colOff>
                <xdr:row>57</xdr:row>
                <xdr:rowOff>400050</xdr:rowOff>
              </to>
            </anchor>
          </controlPr>
        </control>
      </mc:Choice>
      <mc:Fallback>
        <control shapeId="16510" r:id="rId8" name="ComboBox109"/>
      </mc:Fallback>
    </mc:AlternateContent>
    <mc:AlternateContent xmlns:mc="http://schemas.openxmlformats.org/markup-compatibility/2006">
      <mc:Choice Requires="x14">
        <control shapeId="16509" r:id="rId9" name="ComboBox108">
          <controlPr defaultSize="0" autoLine="0" linkedCell="E57" listFillRange="manufacturer" r:id="rId5">
            <anchor moveWithCells="1">
              <from>
                <xdr:col>4</xdr:col>
                <xdr:colOff>47625</xdr:colOff>
                <xdr:row>56</xdr:row>
                <xdr:rowOff>57150</xdr:rowOff>
              </from>
              <to>
                <xdr:col>4</xdr:col>
                <xdr:colOff>2638425</xdr:colOff>
                <xdr:row>56</xdr:row>
                <xdr:rowOff>400050</xdr:rowOff>
              </to>
            </anchor>
          </controlPr>
        </control>
      </mc:Choice>
      <mc:Fallback>
        <control shapeId="16509" r:id="rId9" name="ComboBox108"/>
      </mc:Fallback>
    </mc:AlternateContent>
    <mc:AlternateContent xmlns:mc="http://schemas.openxmlformats.org/markup-compatibility/2006">
      <mc:Choice Requires="x14">
        <control shapeId="16508" r:id="rId10" name="ComboBox107">
          <controlPr defaultSize="0" autoLine="0" linkedCell="E56" listFillRange="manufacturer" r:id="rId5">
            <anchor moveWithCells="1">
              <from>
                <xdr:col>4</xdr:col>
                <xdr:colOff>47625</xdr:colOff>
                <xdr:row>55</xdr:row>
                <xdr:rowOff>57150</xdr:rowOff>
              </from>
              <to>
                <xdr:col>4</xdr:col>
                <xdr:colOff>2638425</xdr:colOff>
                <xdr:row>55</xdr:row>
                <xdr:rowOff>400050</xdr:rowOff>
              </to>
            </anchor>
          </controlPr>
        </control>
      </mc:Choice>
      <mc:Fallback>
        <control shapeId="16508" r:id="rId10" name="ComboBox107"/>
      </mc:Fallback>
    </mc:AlternateContent>
    <mc:AlternateContent xmlns:mc="http://schemas.openxmlformats.org/markup-compatibility/2006">
      <mc:Choice Requires="x14">
        <control shapeId="16507" r:id="rId11" name="ComboBox106">
          <controlPr defaultSize="0" autoLine="0" linkedCell="D61" listFillRange="systemtype" r:id="rId5">
            <anchor moveWithCells="1">
              <from>
                <xdr:col>3</xdr:col>
                <xdr:colOff>47625</xdr:colOff>
                <xdr:row>60</xdr:row>
                <xdr:rowOff>57150</xdr:rowOff>
              </from>
              <to>
                <xdr:col>3</xdr:col>
                <xdr:colOff>2638425</xdr:colOff>
                <xdr:row>60</xdr:row>
                <xdr:rowOff>400050</xdr:rowOff>
              </to>
            </anchor>
          </controlPr>
        </control>
      </mc:Choice>
      <mc:Fallback>
        <control shapeId="16507" r:id="rId11" name="ComboBox106"/>
      </mc:Fallback>
    </mc:AlternateContent>
    <mc:AlternateContent xmlns:mc="http://schemas.openxmlformats.org/markup-compatibility/2006">
      <mc:Choice Requires="x14">
        <control shapeId="16506" r:id="rId12" name="ComboBox105">
          <controlPr defaultSize="0" autoLine="0" linkedCell="D60" listFillRange="systemtype" r:id="rId5">
            <anchor moveWithCells="1">
              <from>
                <xdr:col>3</xdr:col>
                <xdr:colOff>47625</xdr:colOff>
                <xdr:row>59</xdr:row>
                <xdr:rowOff>57150</xdr:rowOff>
              </from>
              <to>
                <xdr:col>3</xdr:col>
                <xdr:colOff>2638425</xdr:colOff>
                <xdr:row>59</xdr:row>
                <xdr:rowOff>400050</xdr:rowOff>
              </to>
            </anchor>
          </controlPr>
        </control>
      </mc:Choice>
      <mc:Fallback>
        <control shapeId="16506" r:id="rId12" name="ComboBox105"/>
      </mc:Fallback>
    </mc:AlternateContent>
    <mc:AlternateContent xmlns:mc="http://schemas.openxmlformats.org/markup-compatibility/2006">
      <mc:Choice Requires="x14">
        <control shapeId="16505" r:id="rId13" name="ComboBox104">
          <controlPr defaultSize="0" autoLine="0" linkedCell="D59" listFillRange="systemtype" r:id="rId5">
            <anchor moveWithCells="1">
              <from>
                <xdr:col>3</xdr:col>
                <xdr:colOff>47625</xdr:colOff>
                <xdr:row>58</xdr:row>
                <xdr:rowOff>57150</xdr:rowOff>
              </from>
              <to>
                <xdr:col>3</xdr:col>
                <xdr:colOff>2638425</xdr:colOff>
                <xdr:row>58</xdr:row>
                <xdr:rowOff>400050</xdr:rowOff>
              </to>
            </anchor>
          </controlPr>
        </control>
      </mc:Choice>
      <mc:Fallback>
        <control shapeId="16505" r:id="rId13" name="ComboBox104"/>
      </mc:Fallback>
    </mc:AlternateContent>
    <mc:AlternateContent xmlns:mc="http://schemas.openxmlformats.org/markup-compatibility/2006">
      <mc:Choice Requires="x14">
        <control shapeId="16503" r:id="rId14" name="ComboBox103">
          <controlPr defaultSize="0" autoLine="0" linkedCell="D58" listFillRange="systemtype" r:id="rId5">
            <anchor moveWithCells="1">
              <from>
                <xdr:col>3</xdr:col>
                <xdr:colOff>47625</xdr:colOff>
                <xdr:row>57</xdr:row>
                <xdr:rowOff>57150</xdr:rowOff>
              </from>
              <to>
                <xdr:col>3</xdr:col>
                <xdr:colOff>2638425</xdr:colOff>
                <xdr:row>57</xdr:row>
                <xdr:rowOff>400050</xdr:rowOff>
              </to>
            </anchor>
          </controlPr>
        </control>
      </mc:Choice>
      <mc:Fallback>
        <control shapeId="16503" r:id="rId14" name="ComboBox103"/>
      </mc:Fallback>
    </mc:AlternateContent>
    <mc:AlternateContent xmlns:mc="http://schemas.openxmlformats.org/markup-compatibility/2006">
      <mc:Choice Requires="x14">
        <control shapeId="16502" r:id="rId15" name="ComboBox102">
          <controlPr defaultSize="0" autoLine="0" linkedCell="D57" listFillRange="systemtype" r:id="rId5">
            <anchor moveWithCells="1">
              <from>
                <xdr:col>3</xdr:col>
                <xdr:colOff>47625</xdr:colOff>
                <xdr:row>56</xdr:row>
                <xdr:rowOff>57150</xdr:rowOff>
              </from>
              <to>
                <xdr:col>3</xdr:col>
                <xdr:colOff>2638425</xdr:colOff>
                <xdr:row>56</xdr:row>
                <xdr:rowOff>400050</xdr:rowOff>
              </to>
            </anchor>
          </controlPr>
        </control>
      </mc:Choice>
      <mc:Fallback>
        <control shapeId="16502" r:id="rId15" name="ComboBox102"/>
      </mc:Fallback>
    </mc:AlternateContent>
    <mc:AlternateContent xmlns:mc="http://schemas.openxmlformats.org/markup-compatibility/2006">
      <mc:Choice Requires="x14">
        <control shapeId="16500" r:id="rId16" name="ComboBox101">
          <controlPr defaultSize="0" autoLine="0" linkedCell="D56" listFillRange="systemtype" r:id="rId5">
            <anchor moveWithCells="1">
              <from>
                <xdr:col>3</xdr:col>
                <xdr:colOff>47625</xdr:colOff>
                <xdr:row>55</xdr:row>
                <xdr:rowOff>57150</xdr:rowOff>
              </from>
              <to>
                <xdr:col>3</xdr:col>
                <xdr:colOff>2638425</xdr:colOff>
                <xdr:row>55</xdr:row>
                <xdr:rowOff>400050</xdr:rowOff>
              </to>
            </anchor>
          </controlPr>
        </control>
      </mc:Choice>
      <mc:Fallback>
        <control shapeId="16500" r:id="rId16" name="ComboBox101"/>
      </mc:Fallback>
    </mc:AlternateContent>
    <mc:AlternateContent xmlns:mc="http://schemas.openxmlformats.org/markup-compatibility/2006">
      <mc:Choice Requires="x14">
        <control shapeId="16486" r:id="rId17" name="ComboBox100">
          <controlPr defaultSize="0" autoLine="0" linkedCell="E55" listFillRange="manufacturer" r:id="rId5">
            <anchor moveWithCells="1">
              <from>
                <xdr:col>4</xdr:col>
                <xdr:colOff>47625</xdr:colOff>
                <xdr:row>54</xdr:row>
                <xdr:rowOff>57150</xdr:rowOff>
              </from>
              <to>
                <xdr:col>4</xdr:col>
                <xdr:colOff>2638425</xdr:colOff>
                <xdr:row>54</xdr:row>
                <xdr:rowOff>400050</xdr:rowOff>
              </to>
            </anchor>
          </controlPr>
        </control>
      </mc:Choice>
      <mc:Fallback>
        <control shapeId="16486" r:id="rId17" name="ComboBox100"/>
      </mc:Fallback>
    </mc:AlternateContent>
    <mc:AlternateContent xmlns:mc="http://schemas.openxmlformats.org/markup-compatibility/2006">
      <mc:Choice Requires="x14">
        <control shapeId="16485" r:id="rId18" name="ComboBox99">
          <controlPr defaultSize="0" autoLine="0" linkedCell="E54" listFillRange="manufacturer" r:id="rId5">
            <anchor moveWithCells="1">
              <from>
                <xdr:col>4</xdr:col>
                <xdr:colOff>47625</xdr:colOff>
                <xdr:row>53</xdr:row>
                <xdr:rowOff>57150</xdr:rowOff>
              </from>
              <to>
                <xdr:col>4</xdr:col>
                <xdr:colOff>2638425</xdr:colOff>
                <xdr:row>53</xdr:row>
                <xdr:rowOff>400050</xdr:rowOff>
              </to>
            </anchor>
          </controlPr>
        </control>
      </mc:Choice>
      <mc:Fallback>
        <control shapeId="16485" r:id="rId18" name="ComboBox99"/>
      </mc:Fallback>
    </mc:AlternateContent>
    <mc:AlternateContent xmlns:mc="http://schemas.openxmlformats.org/markup-compatibility/2006">
      <mc:Choice Requires="x14">
        <control shapeId="16484" r:id="rId19" name="ComboBox98">
          <controlPr defaultSize="0" autoLine="0" linkedCell="E53" listFillRange="manufacturer" r:id="rId5">
            <anchor moveWithCells="1">
              <from>
                <xdr:col>4</xdr:col>
                <xdr:colOff>47625</xdr:colOff>
                <xdr:row>52</xdr:row>
                <xdr:rowOff>57150</xdr:rowOff>
              </from>
              <to>
                <xdr:col>4</xdr:col>
                <xdr:colOff>2638425</xdr:colOff>
                <xdr:row>52</xdr:row>
                <xdr:rowOff>400050</xdr:rowOff>
              </to>
            </anchor>
          </controlPr>
        </control>
      </mc:Choice>
      <mc:Fallback>
        <control shapeId="16484" r:id="rId19" name="ComboBox98"/>
      </mc:Fallback>
    </mc:AlternateContent>
    <mc:AlternateContent xmlns:mc="http://schemas.openxmlformats.org/markup-compatibility/2006">
      <mc:Choice Requires="x14">
        <control shapeId="16483" r:id="rId20" name="ComboBox97">
          <controlPr defaultSize="0" autoLine="0" linkedCell="E52" listFillRange="manufacturer" r:id="rId5">
            <anchor moveWithCells="1">
              <from>
                <xdr:col>4</xdr:col>
                <xdr:colOff>47625</xdr:colOff>
                <xdr:row>51</xdr:row>
                <xdr:rowOff>57150</xdr:rowOff>
              </from>
              <to>
                <xdr:col>4</xdr:col>
                <xdr:colOff>2638425</xdr:colOff>
                <xdr:row>51</xdr:row>
                <xdr:rowOff>400050</xdr:rowOff>
              </to>
            </anchor>
          </controlPr>
        </control>
      </mc:Choice>
      <mc:Fallback>
        <control shapeId="16483" r:id="rId20" name="ComboBox97"/>
      </mc:Fallback>
    </mc:AlternateContent>
    <mc:AlternateContent xmlns:mc="http://schemas.openxmlformats.org/markup-compatibility/2006">
      <mc:Choice Requires="x14">
        <control shapeId="16482" r:id="rId21" name="ComboBox96">
          <controlPr defaultSize="0" autoLine="0" linkedCell="E51" listFillRange="manufacturer" r:id="rId5">
            <anchor moveWithCells="1">
              <from>
                <xdr:col>4</xdr:col>
                <xdr:colOff>47625</xdr:colOff>
                <xdr:row>50</xdr:row>
                <xdr:rowOff>57150</xdr:rowOff>
              </from>
              <to>
                <xdr:col>4</xdr:col>
                <xdr:colOff>2638425</xdr:colOff>
                <xdr:row>50</xdr:row>
                <xdr:rowOff>400050</xdr:rowOff>
              </to>
            </anchor>
          </controlPr>
        </control>
      </mc:Choice>
      <mc:Fallback>
        <control shapeId="16482" r:id="rId21" name="ComboBox96"/>
      </mc:Fallback>
    </mc:AlternateContent>
    <mc:AlternateContent xmlns:mc="http://schemas.openxmlformats.org/markup-compatibility/2006">
      <mc:Choice Requires="x14">
        <control shapeId="16481" r:id="rId22" name="ComboBox95">
          <controlPr defaultSize="0" autoLine="0" linkedCell="E50" listFillRange="manufacturer" r:id="rId5">
            <anchor moveWithCells="1">
              <from>
                <xdr:col>4</xdr:col>
                <xdr:colOff>47625</xdr:colOff>
                <xdr:row>49</xdr:row>
                <xdr:rowOff>57150</xdr:rowOff>
              </from>
              <to>
                <xdr:col>4</xdr:col>
                <xdr:colOff>2638425</xdr:colOff>
                <xdr:row>49</xdr:row>
                <xdr:rowOff>400050</xdr:rowOff>
              </to>
            </anchor>
          </controlPr>
        </control>
      </mc:Choice>
      <mc:Fallback>
        <control shapeId="16481" r:id="rId22" name="ComboBox95"/>
      </mc:Fallback>
    </mc:AlternateContent>
    <mc:AlternateContent xmlns:mc="http://schemas.openxmlformats.org/markup-compatibility/2006">
      <mc:Choice Requires="x14">
        <control shapeId="16480" r:id="rId23" name="ComboBox94">
          <controlPr defaultSize="0" autoLine="0" linkedCell="E49" listFillRange="manufacturer" r:id="rId5">
            <anchor moveWithCells="1">
              <from>
                <xdr:col>4</xdr:col>
                <xdr:colOff>47625</xdr:colOff>
                <xdr:row>48</xdr:row>
                <xdr:rowOff>57150</xdr:rowOff>
              </from>
              <to>
                <xdr:col>4</xdr:col>
                <xdr:colOff>2638425</xdr:colOff>
                <xdr:row>48</xdr:row>
                <xdr:rowOff>400050</xdr:rowOff>
              </to>
            </anchor>
          </controlPr>
        </control>
      </mc:Choice>
      <mc:Fallback>
        <control shapeId="16480" r:id="rId23" name="ComboBox94"/>
      </mc:Fallback>
    </mc:AlternateContent>
    <mc:AlternateContent xmlns:mc="http://schemas.openxmlformats.org/markup-compatibility/2006">
      <mc:Choice Requires="x14">
        <control shapeId="16479" r:id="rId24" name="ComboBox93">
          <controlPr defaultSize="0" autoLine="0" linkedCell="E48" listFillRange="manufacturer" r:id="rId5">
            <anchor moveWithCells="1">
              <from>
                <xdr:col>4</xdr:col>
                <xdr:colOff>47625</xdr:colOff>
                <xdr:row>47</xdr:row>
                <xdr:rowOff>57150</xdr:rowOff>
              </from>
              <to>
                <xdr:col>4</xdr:col>
                <xdr:colOff>2638425</xdr:colOff>
                <xdr:row>47</xdr:row>
                <xdr:rowOff>400050</xdr:rowOff>
              </to>
            </anchor>
          </controlPr>
        </control>
      </mc:Choice>
      <mc:Fallback>
        <control shapeId="16479" r:id="rId24" name="ComboBox93"/>
      </mc:Fallback>
    </mc:AlternateContent>
    <mc:AlternateContent xmlns:mc="http://schemas.openxmlformats.org/markup-compatibility/2006">
      <mc:Choice Requires="x14">
        <control shapeId="16478" r:id="rId25" name="ComboBox92">
          <controlPr defaultSize="0" autoLine="0" linkedCell="E47" listFillRange="manufacturer" r:id="rId5">
            <anchor moveWithCells="1">
              <from>
                <xdr:col>4</xdr:col>
                <xdr:colOff>47625</xdr:colOff>
                <xdr:row>46</xdr:row>
                <xdr:rowOff>57150</xdr:rowOff>
              </from>
              <to>
                <xdr:col>4</xdr:col>
                <xdr:colOff>2638425</xdr:colOff>
                <xdr:row>46</xdr:row>
                <xdr:rowOff>400050</xdr:rowOff>
              </to>
            </anchor>
          </controlPr>
        </control>
      </mc:Choice>
      <mc:Fallback>
        <control shapeId="16478" r:id="rId25" name="ComboBox92"/>
      </mc:Fallback>
    </mc:AlternateContent>
    <mc:AlternateContent xmlns:mc="http://schemas.openxmlformats.org/markup-compatibility/2006">
      <mc:Choice Requires="x14">
        <control shapeId="16477" r:id="rId26" name="ComboBox91">
          <controlPr defaultSize="0" autoLine="0" linkedCell="E46" listFillRange="manufacturer" r:id="rId5">
            <anchor moveWithCells="1">
              <from>
                <xdr:col>4</xdr:col>
                <xdr:colOff>47625</xdr:colOff>
                <xdr:row>45</xdr:row>
                <xdr:rowOff>57150</xdr:rowOff>
              </from>
              <to>
                <xdr:col>4</xdr:col>
                <xdr:colOff>2638425</xdr:colOff>
                <xdr:row>45</xdr:row>
                <xdr:rowOff>400050</xdr:rowOff>
              </to>
            </anchor>
          </controlPr>
        </control>
      </mc:Choice>
      <mc:Fallback>
        <control shapeId="16477" r:id="rId26" name="ComboBox91"/>
      </mc:Fallback>
    </mc:AlternateContent>
    <mc:AlternateContent xmlns:mc="http://schemas.openxmlformats.org/markup-compatibility/2006">
      <mc:Choice Requires="x14">
        <control shapeId="16476" r:id="rId27" name="ComboBox90">
          <controlPr defaultSize="0" autoLine="0" linkedCell="E45" listFillRange="manufacturer" r:id="rId5">
            <anchor moveWithCells="1">
              <from>
                <xdr:col>4</xdr:col>
                <xdr:colOff>47625</xdr:colOff>
                <xdr:row>44</xdr:row>
                <xdr:rowOff>57150</xdr:rowOff>
              </from>
              <to>
                <xdr:col>4</xdr:col>
                <xdr:colOff>2638425</xdr:colOff>
                <xdr:row>44</xdr:row>
                <xdr:rowOff>400050</xdr:rowOff>
              </to>
            </anchor>
          </controlPr>
        </control>
      </mc:Choice>
      <mc:Fallback>
        <control shapeId="16476" r:id="rId27" name="ComboBox90"/>
      </mc:Fallback>
    </mc:AlternateContent>
    <mc:AlternateContent xmlns:mc="http://schemas.openxmlformats.org/markup-compatibility/2006">
      <mc:Choice Requires="x14">
        <control shapeId="16475" r:id="rId28" name="ComboBox89">
          <controlPr defaultSize="0" autoLine="0" linkedCell="E44" listFillRange="manufacturer" r:id="rId5">
            <anchor moveWithCells="1">
              <from>
                <xdr:col>4</xdr:col>
                <xdr:colOff>47625</xdr:colOff>
                <xdr:row>43</xdr:row>
                <xdr:rowOff>57150</xdr:rowOff>
              </from>
              <to>
                <xdr:col>4</xdr:col>
                <xdr:colOff>2638425</xdr:colOff>
                <xdr:row>43</xdr:row>
                <xdr:rowOff>400050</xdr:rowOff>
              </to>
            </anchor>
          </controlPr>
        </control>
      </mc:Choice>
      <mc:Fallback>
        <control shapeId="16475" r:id="rId28" name="ComboBox89"/>
      </mc:Fallback>
    </mc:AlternateContent>
    <mc:AlternateContent xmlns:mc="http://schemas.openxmlformats.org/markup-compatibility/2006">
      <mc:Choice Requires="x14">
        <control shapeId="16474" r:id="rId29" name="ComboBox88">
          <controlPr defaultSize="0" autoLine="0" linkedCell="E43" listFillRange="manufacturer" r:id="rId5">
            <anchor moveWithCells="1">
              <from>
                <xdr:col>4</xdr:col>
                <xdr:colOff>47625</xdr:colOff>
                <xdr:row>42</xdr:row>
                <xdr:rowOff>57150</xdr:rowOff>
              </from>
              <to>
                <xdr:col>4</xdr:col>
                <xdr:colOff>2638425</xdr:colOff>
                <xdr:row>42</xdr:row>
                <xdr:rowOff>400050</xdr:rowOff>
              </to>
            </anchor>
          </controlPr>
        </control>
      </mc:Choice>
      <mc:Fallback>
        <control shapeId="16474" r:id="rId29" name="ComboBox88"/>
      </mc:Fallback>
    </mc:AlternateContent>
    <mc:AlternateContent xmlns:mc="http://schemas.openxmlformats.org/markup-compatibility/2006">
      <mc:Choice Requires="x14">
        <control shapeId="16473" r:id="rId30" name="ComboBox87">
          <controlPr defaultSize="0" autoLine="0" linkedCell="E42" listFillRange="manufacturer" r:id="rId5">
            <anchor moveWithCells="1">
              <from>
                <xdr:col>4</xdr:col>
                <xdr:colOff>47625</xdr:colOff>
                <xdr:row>41</xdr:row>
                <xdr:rowOff>57150</xdr:rowOff>
              </from>
              <to>
                <xdr:col>4</xdr:col>
                <xdr:colOff>2638425</xdr:colOff>
                <xdr:row>41</xdr:row>
                <xdr:rowOff>400050</xdr:rowOff>
              </to>
            </anchor>
          </controlPr>
        </control>
      </mc:Choice>
      <mc:Fallback>
        <control shapeId="16473" r:id="rId30" name="ComboBox87"/>
      </mc:Fallback>
    </mc:AlternateContent>
    <mc:AlternateContent xmlns:mc="http://schemas.openxmlformats.org/markup-compatibility/2006">
      <mc:Choice Requires="x14">
        <control shapeId="16472" r:id="rId31" name="ComboBox86">
          <controlPr defaultSize="0" autoLine="0" linkedCell="E41" listFillRange="manufacturer" r:id="rId5">
            <anchor moveWithCells="1">
              <from>
                <xdr:col>4</xdr:col>
                <xdr:colOff>47625</xdr:colOff>
                <xdr:row>40</xdr:row>
                <xdr:rowOff>57150</xdr:rowOff>
              </from>
              <to>
                <xdr:col>4</xdr:col>
                <xdr:colOff>2638425</xdr:colOff>
                <xdr:row>40</xdr:row>
                <xdr:rowOff>400050</xdr:rowOff>
              </to>
            </anchor>
          </controlPr>
        </control>
      </mc:Choice>
      <mc:Fallback>
        <control shapeId="16472" r:id="rId31" name="ComboBox86"/>
      </mc:Fallback>
    </mc:AlternateContent>
    <mc:AlternateContent xmlns:mc="http://schemas.openxmlformats.org/markup-compatibility/2006">
      <mc:Choice Requires="x14">
        <control shapeId="16471" r:id="rId32" name="ComboBox85">
          <controlPr defaultSize="0" autoLine="0" linkedCell="E40" listFillRange="manufacturer" r:id="rId5">
            <anchor moveWithCells="1">
              <from>
                <xdr:col>4</xdr:col>
                <xdr:colOff>47625</xdr:colOff>
                <xdr:row>39</xdr:row>
                <xdr:rowOff>57150</xdr:rowOff>
              </from>
              <to>
                <xdr:col>4</xdr:col>
                <xdr:colOff>2638425</xdr:colOff>
                <xdr:row>39</xdr:row>
                <xdr:rowOff>400050</xdr:rowOff>
              </to>
            </anchor>
          </controlPr>
        </control>
      </mc:Choice>
      <mc:Fallback>
        <control shapeId="16471" r:id="rId32" name="ComboBox85"/>
      </mc:Fallback>
    </mc:AlternateContent>
    <mc:AlternateContent xmlns:mc="http://schemas.openxmlformats.org/markup-compatibility/2006">
      <mc:Choice Requires="x14">
        <control shapeId="16470" r:id="rId33" name="ComboBox84">
          <controlPr defaultSize="0" autoLine="0" linkedCell="E39" listFillRange="manufacturer" r:id="rId5">
            <anchor moveWithCells="1">
              <from>
                <xdr:col>4</xdr:col>
                <xdr:colOff>47625</xdr:colOff>
                <xdr:row>38</xdr:row>
                <xdr:rowOff>57150</xdr:rowOff>
              </from>
              <to>
                <xdr:col>4</xdr:col>
                <xdr:colOff>2638425</xdr:colOff>
                <xdr:row>38</xdr:row>
                <xdr:rowOff>400050</xdr:rowOff>
              </to>
            </anchor>
          </controlPr>
        </control>
      </mc:Choice>
      <mc:Fallback>
        <control shapeId="16470" r:id="rId33" name="ComboBox84"/>
      </mc:Fallback>
    </mc:AlternateContent>
    <mc:AlternateContent xmlns:mc="http://schemas.openxmlformats.org/markup-compatibility/2006">
      <mc:Choice Requires="x14">
        <control shapeId="16469" r:id="rId34" name="ComboBox83">
          <controlPr defaultSize="0" autoLine="0" linkedCell="E38" listFillRange="manufacturer" r:id="rId5">
            <anchor moveWithCells="1">
              <from>
                <xdr:col>4</xdr:col>
                <xdr:colOff>47625</xdr:colOff>
                <xdr:row>37</xdr:row>
                <xdr:rowOff>57150</xdr:rowOff>
              </from>
              <to>
                <xdr:col>4</xdr:col>
                <xdr:colOff>2638425</xdr:colOff>
                <xdr:row>37</xdr:row>
                <xdr:rowOff>400050</xdr:rowOff>
              </to>
            </anchor>
          </controlPr>
        </control>
      </mc:Choice>
      <mc:Fallback>
        <control shapeId="16469" r:id="rId34" name="ComboBox83"/>
      </mc:Fallback>
    </mc:AlternateContent>
    <mc:AlternateContent xmlns:mc="http://schemas.openxmlformats.org/markup-compatibility/2006">
      <mc:Choice Requires="x14">
        <control shapeId="16468" r:id="rId35" name="ComboBox82">
          <controlPr defaultSize="0" autoLine="0" linkedCell="E37" listFillRange="manufacturer" r:id="rId5">
            <anchor moveWithCells="1">
              <from>
                <xdr:col>4</xdr:col>
                <xdr:colOff>47625</xdr:colOff>
                <xdr:row>36</xdr:row>
                <xdr:rowOff>57150</xdr:rowOff>
              </from>
              <to>
                <xdr:col>4</xdr:col>
                <xdr:colOff>2638425</xdr:colOff>
                <xdr:row>36</xdr:row>
                <xdr:rowOff>400050</xdr:rowOff>
              </to>
            </anchor>
          </controlPr>
        </control>
      </mc:Choice>
      <mc:Fallback>
        <control shapeId="16468" r:id="rId35" name="ComboBox82"/>
      </mc:Fallback>
    </mc:AlternateContent>
    <mc:AlternateContent xmlns:mc="http://schemas.openxmlformats.org/markup-compatibility/2006">
      <mc:Choice Requires="x14">
        <control shapeId="16467" r:id="rId36" name="ComboBox81">
          <controlPr defaultSize="0" autoLine="0" linkedCell="E36" listFillRange="manufacturer" r:id="rId5">
            <anchor moveWithCells="1">
              <from>
                <xdr:col>4</xdr:col>
                <xdr:colOff>47625</xdr:colOff>
                <xdr:row>35</xdr:row>
                <xdr:rowOff>57150</xdr:rowOff>
              </from>
              <to>
                <xdr:col>4</xdr:col>
                <xdr:colOff>2638425</xdr:colOff>
                <xdr:row>35</xdr:row>
                <xdr:rowOff>400050</xdr:rowOff>
              </to>
            </anchor>
          </controlPr>
        </control>
      </mc:Choice>
      <mc:Fallback>
        <control shapeId="16467" r:id="rId36" name="ComboBox81"/>
      </mc:Fallback>
    </mc:AlternateContent>
    <mc:AlternateContent xmlns:mc="http://schemas.openxmlformats.org/markup-compatibility/2006">
      <mc:Choice Requires="x14">
        <control shapeId="16466" r:id="rId37" name="ComboBox80">
          <controlPr defaultSize="0" autoLine="0" linkedCell="E35" listFillRange="manufacturer" r:id="rId5">
            <anchor moveWithCells="1">
              <from>
                <xdr:col>4</xdr:col>
                <xdr:colOff>47625</xdr:colOff>
                <xdr:row>34</xdr:row>
                <xdr:rowOff>57150</xdr:rowOff>
              </from>
              <to>
                <xdr:col>4</xdr:col>
                <xdr:colOff>2638425</xdr:colOff>
                <xdr:row>34</xdr:row>
                <xdr:rowOff>400050</xdr:rowOff>
              </to>
            </anchor>
          </controlPr>
        </control>
      </mc:Choice>
      <mc:Fallback>
        <control shapeId="16466" r:id="rId37" name="ComboBox80"/>
      </mc:Fallback>
    </mc:AlternateContent>
    <mc:AlternateContent xmlns:mc="http://schemas.openxmlformats.org/markup-compatibility/2006">
      <mc:Choice Requires="x14">
        <control shapeId="16465" r:id="rId38" name="ComboBox79">
          <controlPr defaultSize="0" autoLine="0" linkedCell="E34" listFillRange="manufacturer" r:id="rId5">
            <anchor moveWithCells="1">
              <from>
                <xdr:col>4</xdr:col>
                <xdr:colOff>47625</xdr:colOff>
                <xdr:row>33</xdr:row>
                <xdr:rowOff>57150</xdr:rowOff>
              </from>
              <to>
                <xdr:col>4</xdr:col>
                <xdr:colOff>2638425</xdr:colOff>
                <xdr:row>33</xdr:row>
                <xdr:rowOff>400050</xdr:rowOff>
              </to>
            </anchor>
          </controlPr>
        </control>
      </mc:Choice>
      <mc:Fallback>
        <control shapeId="16465" r:id="rId38" name="ComboBox79"/>
      </mc:Fallback>
    </mc:AlternateContent>
    <mc:AlternateContent xmlns:mc="http://schemas.openxmlformats.org/markup-compatibility/2006">
      <mc:Choice Requires="x14">
        <control shapeId="16464" r:id="rId39" name="ComboBox78">
          <controlPr defaultSize="0" autoLine="0" linkedCell="E33" listFillRange="manufacturer" r:id="rId5">
            <anchor moveWithCells="1">
              <from>
                <xdr:col>4</xdr:col>
                <xdr:colOff>47625</xdr:colOff>
                <xdr:row>32</xdr:row>
                <xdr:rowOff>57150</xdr:rowOff>
              </from>
              <to>
                <xdr:col>4</xdr:col>
                <xdr:colOff>2638425</xdr:colOff>
                <xdr:row>32</xdr:row>
                <xdr:rowOff>400050</xdr:rowOff>
              </to>
            </anchor>
          </controlPr>
        </control>
      </mc:Choice>
      <mc:Fallback>
        <control shapeId="16464" r:id="rId39" name="ComboBox78"/>
      </mc:Fallback>
    </mc:AlternateContent>
    <mc:AlternateContent xmlns:mc="http://schemas.openxmlformats.org/markup-compatibility/2006">
      <mc:Choice Requires="x14">
        <control shapeId="16463" r:id="rId40" name="ComboBox77">
          <controlPr defaultSize="0" autoLine="0" linkedCell="E32" listFillRange="manufacturer" r:id="rId5">
            <anchor moveWithCells="1">
              <from>
                <xdr:col>4</xdr:col>
                <xdr:colOff>47625</xdr:colOff>
                <xdr:row>31</xdr:row>
                <xdr:rowOff>57150</xdr:rowOff>
              </from>
              <to>
                <xdr:col>4</xdr:col>
                <xdr:colOff>2638425</xdr:colOff>
                <xdr:row>31</xdr:row>
                <xdr:rowOff>400050</xdr:rowOff>
              </to>
            </anchor>
          </controlPr>
        </control>
      </mc:Choice>
      <mc:Fallback>
        <control shapeId="16463" r:id="rId40" name="ComboBox77"/>
      </mc:Fallback>
    </mc:AlternateContent>
    <mc:AlternateContent xmlns:mc="http://schemas.openxmlformats.org/markup-compatibility/2006">
      <mc:Choice Requires="x14">
        <control shapeId="16462" r:id="rId41" name="ComboBox76">
          <controlPr defaultSize="0" autoLine="0" linkedCell="E31" listFillRange="manufacturer" r:id="rId5">
            <anchor moveWithCells="1">
              <from>
                <xdr:col>4</xdr:col>
                <xdr:colOff>47625</xdr:colOff>
                <xdr:row>30</xdr:row>
                <xdr:rowOff>57150</xdr:rowOff>
              </from>
              <to>
                <xdr:col>4</xdr:col>
                <xdr:colOff>2638425</xdr:colOff>
                <xdr:row>30</xdr:row>
                <xdr:rowOff>400050</xdr:rowOff>
              </to>
            </anchor>
          </controlPr>
        </control>
      </mc:Choice>
      <mc:Fallback>
        <control shapeId="16462" r:id="rId41" name="ComboBox76"/>
      </mc:Fallback>
    </mc:AlternateContent>
    <mc:AlternateContent xmlns:mc="http://schemas.openxmlformats.org/markup-compatibility/2006">
      <mc:Choice Requires="x14">
        <control shapeId="16461" r:id="rId42" name="ComboBox75">
          <controlPr defaultSize="0" autoLine="0" linkedCell="E30" listFillRange="manufacturer" r:id="rId5">
            <anchor moveWithCells="1">
              <from>
                <xdr:col>4</xdr:col>
                <xdr:colOff>47625</xdr:colOff>
                <xdr:row>29</xdr:row>
                <xdr:rowOff>57150</xdr:rowOff>
              </from>
              <to>
                <xdr:col>4</xdr:col>
                <xdr:colOff>2638425</xdr:colOff>
                <xdr:row>29</xdr:row>
                <xdr:rowOff>400050</xdr:rowOff>
              </to>
            </anchor>
          </controlPr>
        </control>
      </mc:Choice>
      <mc:Fallback>
        <control shapeId="16461" r:id="rId42" name="ComboBox75"/>
      </mc:Fallback>
    </mc:AlternateContent>
    <mc:AlternateContent xmlns:mc="http://schemas.openxmlformats.org/markup-compatibility/2006">
      <mc:Choice Requires="x14">
        <control shapeId="16460" r:id="rId43" name="ComboBox74">
          <controlPr defaultSize="0" autoLine="0" linkedCell="E29" listFillRange="manufacturer" r:id="rId5">
            <anchor moveWithCells="1">
              <from>
                <xdr:col>4</xdr:col>
                <xdr:colOff>47625</xdr:colOff>
                <xdr:row>28</xdr:row>
                <xdr:rowOff>57150</xdr:rowOff>
              </from>
              <to>
                <xdr:col>4</xdr:col>
                <xdr:colOff>2638425</xdr:colOff>
                <xdr:row>28</xdr:row>
                <xdr:rowOff>400050</xdr:rowOff>
              </to>
            </anchor>
          </controlPr>
        </control>
      </mc:Choice>
      <mc:Fallback>
        <control shapeId="16460" r:id="rId43" name="ComboBox74"/>
      </mc:Fallback>
    </mc:AlternateContent>
    <mc:AlternateContent xmlns:mc="http://schemas.openxmlformats.org/markup-compatibility/2006">
      <mc:Choice Requires="x14">
        <control shapeId="16459" r:id="rId44" name="ComboBox73">
          <controlPr defaultSize="0" autoLine="0" linkedCell="E28" listFillRange="manufacturer" r:id="rId5">
            <anchor moveWithCells="1">
              <from>
                <xdr:col>4</xdr:col>
                <xdr:colOff>47625</xdr:colOff>
                <xdr:row>27</xdr:row>
                <xdr:rowOff>57150</xdr:rowOff>
              </from>
              <to>
                <xdr:col>4</xdr:col>
                <xdr:colOff>2638425</xdr:colOff>
                <xdr:row>27</xdr:row>
                <xdr:rowOff>400050</xdr:rowOff>
              </to>
            </anchor>
          </controlPr>
        </control>
      </mc:Choice>
      <mc:Fallback>
        <control shapeId="16459" r:id="rId44" name="ComboBox73"/>
      </mc:Fallback>
    </mc:AlternateContent>
    <mc:AlternateContent xmlns:mc="http://schemas.openxmlformats.org/markup-compatibility/2006">
      <mc:Choice Requires="x14">
        <control shapeId="16458" r:id="rId45" name="ComboBox72">
          <controlPr defaultSize="0" autoLine="0" linkedCell="E27" listFillRange="manufacturer" r:id="rId5">
            <anchor moveWithCells="1">
              <from>
                <xdr:col>4</xdr:col>
                <xdr:colOff>47625</xdr:colOff>
                <xdr:row>26</xdr:row>
                <xdr:rowOff>57150</xdr:rowOff>
              </from>
              <to>
                <xdr:col>4</xdr:col>
                <xdr:colOff>2638425</xdr:colOff>
                <xdr:row>26</xdr:row>
                <xdr:rowOff>400050</xdr:rowOff>
              </to>
            </anchor>
          </controlPr>
        </control>
      </mc:Choice>
      <mc:Fallback>
        <control shapeId="16458" r:id="rId45" name="ComboBox72"/>
      </mc:Fallback>
    </mc:AlternateContent>
    <mc:AlternateContent xmlns:mc="http://schemas.openxmlformats.org/markup-compatibility/2006">
      <mc:Choice Requires="x14">
        <control shapeId="16457" r:id="rId46" name="ComboBox71">
          <controlPr defaultSize="0" autoLine="0" linkedCell="E26" listFillRange="manufacturer" r:id="rId5">
            <anchor moveWithCells="1">
              <from>
                <xdr:col>4</xdr:col>
                <xdr:colOff>47625</xdr:colOff>
                <xdr:row>25</xdr:row>
                <xdr:rowOff>57150</xdr:rowOff>
              </from>
              <to>
                <xdr:col>4</xdr:col>
                <xdr:colOff>2638425</xdr:colOff>
                <xdr:row>25</xdr:row>
                <xdr:rowOff>400050</xdr:rowOff>
              </to>
            </anchor>
          </controlPr>
        </control>
      </mc:Choice>
      <mc:Fallback>
        <control shapeId="16457" r:id="rId46" name="ComboBox71"/>
      </mc:Fallback>
    </mc:AlternateContent>
    <mc:AlternateContent xmlns:mc="http://schemas.openxmlformats.org/markup-compatibility/2006">
      <mc:Choice Requires="x14">
        <control shapeId="16456" r:id="rId47" name="ComboBox70">
          <controlPr defaultSize="0" autoLine="0" linkedCell="E25" listFillRange="manufacturer" r:id="rId5">
            <anchor moveWithCells="1">
              <from>
                <xdr:col>4</xdr:col>
                <xdr:colOff>47625</xdr:colOff>
                <xdr:row>24</xdr:row>
                <xdr:rowOff>57150</xdr:rowOff>
              </from>
              <to>
                <xdr:col>4</xdr:col>
                <xdr:colOff>2638425</xdr:colOff>
                <xdr:row>24</xdr:row>
                <xdr:rowOff>400050</xdr:rowOff>
              </to>
            </anchor>
          </controlPr>
        </control>
      </mc:Choice>
      <mc:Fallback>
        <control shapeId="16456" r:id="rId47" name="ComboBox70"/>
      </mc:Fallback>
    </mc:AlternateContent>
    <mc:AlternateContent xmlns:mc="http://schemas.openxmlformats.org/markup-compatibility/2006">
      <mc:Choice Requires="x14">
        <control shapeId="16455" r:id="rId48" name="ComboBox69">
          <controlPr defaultSize="0" autoLine="0" linkedCell="E24" listFillRange="manufacturer" r:id="rId5">
            <anchor moveWithCells="1">
              <from>
                <xdr:col>4</xdr:col>
                <xdr:colOff>47625</xdr:colOff>
                <xdr:row>23</xdr:row>
                <xdr:rowOff>57150</xdr:rowOff>
              </from>
              <to>
                <xdr:col>4</xdr:col>
                <xdr:colOff>2638425</xdr:colOff>
                <xdr:row>23</xdr:row>
                <xdr:rowOff>400050</xdr:rowOff>
              </to>
            </anchor>
          </controlPr>
        </control>
      </mc:Choice>
      <mc:Fallback>
        <control shapeId="16455" r:id="rId48" name="ComboBox69"/>
      </mc:Fallback>
    </mc:AlternateContent>
    <mc:AlternateContent xmlns:mc="http://schemas.openxmlformats.org/markup-compatibility/2006">
      <mc:Choice Requires="x14">
        <control shapeId="16454" r:id="rId49" name="ComboBox68">
          <controlPr defaultSize="0" autoLine="0" linkedCell="E23" listFillRange="manufacturer" r:id="rId5">
            <anchor moveWithCells="1">
              <from>
                <xdr:col>4</xdr:col>
                <xdr:colOff>47625</xdr:colOff>
                <xdr:row>22</xdr:row>
                <xdr:rowOff>57150</xdr:rowOff>
              </from>
              <to>
                <xdr:col>4</xdr:col>
                <xdr:colOff>2638425</xdr:colOff>
                <xdr:row>22</xdr:row>
                <xdr:rowOff>400050</xdr:rowOff>
              </to>
            </anchor>
          </controlPr>
        </control>
      </mc:Choice>
      <mc:Fallback>
        <control shapeId="16454" r:id="rId49" name="ComboBox68"/>
      </mc:Fallback>
    </mc:AlternateContent>
    <mc:AlternateContent xmlns:mc="http://schemas.openxmlformats.org/markup-compatibility/2006">
      <mc:Choice Requires="x14">
        <control shapeId="16453" r:id="rId50" name="ComboBox67">
          <controlPr defaultSize="0" autoLine="0" linkedCell="E22" listFillRange="manufacturer" r:id="rId5">
            <anchor moveWithCells="1">
              <from>
                <xdr:col>4</xdr:col>
                <xdr:colOff>47625</xdr:colOff>
                <xdr:row>21</xdr:row>
                <xdr:rowOff>57150</xdr:rowOff>
              </from>
              <to>
                <xdr:col>4</xdr:col>
                <xdr:colOff>2638425</xdr:colOff>
                <xdr:row>21</xdr:row>
                <xdr:rowOff>400050</xdr:rowOff>
              </to>
            </anchor>
          </controlPr>
        </control>
      </mc:Choice>
      <mc:Fallback>
        <control shapeId="16453" r:id="rId50" name="ComboBox67"/>
      </mc:Fallback>
    </mc:AlternateContent>
    <mc:AlternateContent xmlns:mc="http://schemas.openxmlformats.org/markup-compatibility/2006">
      <mc:Choice Requires="x14">
        <control shapeId="16452" r:id="rId51" name="ComboBox66">
          <controlPr defaultSize="0" autoLine="0" linkedCell="E21" listFillRange="manufacturer" r:id="rId5">
            <anchor moveWithCells="1">
              <from>
                <xdr:col>4</xdr:col>
                <xdr:colOff>47625</xdr:colOff>
                <xdr:row>20</xdr:row>
                <xdr:rowOff>57150</xdr:rowOff>
              </from>
              <to>
                <xdr:col>4</xdr:col>
                <xdr:colOff>2638425</xdr:colOff>
                <xdr:row>20</xdr:row>
                <xdr:rowOff>400050</xdr:rowOff>
              </to>
            </anchor>
          </controlPr>
        </control>
      </mc:Choice>
      <mc:Fallback>
        <control shapeId="16452" r:id="rId51" name="ComboBox66"/>
      </mc:Fallback>
    </mc:AlternateContent>
    <mc:AlternateContent xmlns:mc="http://schemas.openxmlformats.org/markup-compatibility/2006">
      <mc:Choice Requires="x14">
        <control shapeId="16451" r:id="rId52" name="ComboBox65">
          <controlPr defaultSize="0" autoLine="0" linkedCell="E20" listFillRange="manufacturer" r:id="rId5">
            <anchor moveWithCells="1">
              <from>
                <xdr:col>4</xdr:col>
                <xdr:colOff>47625</xdr:colOff>
                <xdr:row>19</xdr:row>
                <xdr:rowOff>57150</xdr:rowOff>
              </from>
              <to>
                <xdr:col>4</xdr:col>
                <xdr:colOff>2638425</xdr:colOff>
                <xdr:row>19</xdr:row>
                <xdr:rowOff>400050</xdr:rowOff>
              </to>
            </anchor>
          </controlPr>
        </control>
      </mc:Choice>
      <mc:Fallback>
        <control shapeId="16451" r:id="rId52" name="ComboBox65"/>
      </mc:Fallback>
    </mc:AlternateContent>
    <mc:AlternateContent xmlns:mc="http://schemas.openxmlformats.org/markup-compatibility/2006">
      <mc:Choice Requires="x14">
        <control shapeId="16450" r:id="rId53" name="ComboBox64">
          <controlPr defaultSize="0" autoLine="0" linkedCell="E19" listFillRange="manufacturer" r:id="rId5">
            <anchor moveWithCells="1">
              <from>
                <xdr:col>4</xdr:col>
                <xdr:colOff>47625</xdr:colOff>
                <xdr:row>18</xdr:row>
                <xdr:rowOff>57150</xdr:rowOff>
              </from>
              <to>
                <xdr:col>4</xdr:col>
                <xdr:colOff>2638425</xdr:colOff>
                <xdr:row>18</xdr:row>
                <xdr:rowOff>400050</xdr:rowOff>
              </to>
            </anchor>
          </controlPr>
        </control>
      </mc:Choice>
      <mc:Fallback>
        <control shapeId="16450" r:id="rId53" name="ComboBox64"/>
      </mc:Fallback>
    </mc:AlternateContent>
    <mc:AlternateContent xmlns:mc="http://schemas.openxmlformats.org/markup-compatibility/2006">
      <mc:Choice Requires="x14">
        <control shapeId="16449" r:id="rId54" name="ComboBox63">
          <controlPr defaultSize="0" autoLine="0" linkedCell="E18" listFillRange="manufacturer" r:id="rId5">
            <anchor moveWithCells="1">
              <from>
                <xdr:col>4</xdr:col>
                <xdr:colOff>47625</xdr:colOff>
                <xdr:row>17</xdr:row>
                <xdr:rowOff>57150</xdr:rowOff>
              </from>
              <to>
                <xdr:col>4</xdr:col>
                <xdr:colOff>2638425</xdr:colOff>
                <xdr:row>17</xdr:row>
                <xdr:rowOff>400050</xdr:rowOff>
              </to>
            </anchor>
          </controlPr>
        </control>
      </mc:Choice>
      <mc:Fallback>
        <control shapeId="16449" r:id="rId54" name="ComboBox63"/>
      </mc:Fallback>
    </mc:AlternateContent>
    <mc:AlternateContent xmlns:mc="http://schemas.openxmlformats.org/markup-compatibility/2006">
      <mc:Choice Requires="x14">
        <control shapeId="16448" r:id="rId55" name="ComboBox62">
          <controlPr defaultSize="0" autoLine="0" linkedCell="E17" listFillRange="manufacturer" r:id="rId5">
            <anchor moveWithCells="1">
              <from>
                <xdr:col>4</xdr:col>
                <xdr:colOff>47625</xdr:colOff>
                <xdr:row>16</xdr:row>
                <xdr:rowOff>57150</xdr:rowOff>
              </from>
              <to>
                <xdr:col>4</xdr:col>
                <xdr:colOff>2638425</xdr:colOff>
                <xdr:row>16</xdr:row>
                <xdr:rowOff>400050</xdr:rowOff>
              </to>
            </anchor>
          </controlPr>
        </control>
      </mc:Choice>
      <mc:Fallback>
        <control shapeId="16448" r:id="rId55" name="ComboBox62"/>
      </mc:Fallback>
    </mc:AlternateContent>
    <mc:AlternateContent xmlns:mc="http://schemas.openxmlformats.org/markup-compatibility/2006">
      <mc:Choice Requires="x14">
        <control shapeId="16447" r:id="rId56" name="ComboBox61">
          <controlPr defaultSize="0" autoLine="0" linkedCell="E16" listFillRange="manufacturer" r:id="rId5">
            <anchor moveWithCells="1">
              <from>
                <xdr:col>4</xdr:col>
                <xdr:colOff>47625</xdr:colOff>
                <xdr:row>15</xdr:row>
                <xdr:rowOff>57150</xdr:rowOff>
              </from>
              <to>
                <xdr:col>4</xdr:col>
                <xdr:colOff>2638425</xdr:colOff>
                <xdr:row>15</xdr:row>
                <xdr:rowOff>400050</xdr:rowOff>
              </to>
            </anchor>
          </controlPr>
        </control>
      </mc:Choice>
      <mc:Fallback>
        <control shapeId="16447" r:id="rId56" name="ComboBox61"/>
      </mc:Fallback>
    </mc:AlternateContent>
    <mc:AlternateContent xmlns:mc="http://schemas.openxmlformats.org/markup-compatibility/2006">
      <mc:Choice Requires="x14">
        <control shapeId="16446" r:id="rId57" name="ComboBox60">
          <controlPr defaultSize="0" autoLine="0" linkedCell="E15" listFillRange="manufacturer" r:id="rId5">
            <anchor moveWithCells="1">
              <from>
                <xdr:col>4</xdr:col>
                <xdr:colOff>47625</xdr:colOff>
                <xdr:row>14</xdr:row>
                <xdr:rowOff>57150</xdr:rowOff>
              </from>
              <to>
                <xdr:col>4</xdr:col>
                <xdr:colOff>2638425</xdr:colOff>
                <xdr:row>14</xdr:row>
                <xdr:rowOff>400050</xdr:rowOff>
              </to>
            </anchor>
          </controlPr>
        </control>
      </mc:Choice>
      <mc:Fallback>
        <control shapeId="16446" r:id="rId57" name="ComboBox60"/>
      </mc:Fallback>
    </mc:AlternateContent>
    <mc:AlternateContent xmlns:mc="http://schemas.openxmlformats.org/markup-compatibility/2006">
      <mc:Choice Requires="x14">
        <control shapeId="16445" r:id="rId58" name="ComboBox59">
          <controlPr defaultSize="0" autoLine="0" linkedCell="E14" listFillRange="manufacturer" r:id="rId5">
            <anchor moveWithCells="1">
              <from>
                <xdr:col>4</xdr:col>
                <xdr:colOff>47625</xdr:colOff>
                <xdr:row>13</xdr:row>
                <xdr:rowOff>57150</xdr:rowOff>
              </from>
              <to>
                <xdr:col>4</xdr:col>
                <xdr:colOff>2638425</xdr:colOff>
                <xdr:row>13</xdr:row>
                <xdr:rowOff>400050</xdr:rowOff>
              </to>
            </anchor>
          </controlPr>
        </control>
      </mc:Choice>
      <mc:Fallback>
        <control shapeId="16445" r:id="rId58" name="ComboBox59"/>
      </mc:Fallback>
    </mc:AlternateContent>
    <mc:AlternateContent xmlns:mc="http://schemas.openxmlformats.org/markup-compatibility/2006">
      <mc:Choice Requires="x14">
        <control shapeId="16444" r:id="rId59" name="ComboBox58">
          <controlPr defaultSize="0" autoLine="0" linkedCell="E13" listFillRange="manufacturer" r:id="rId5">
            <anchor moveWithCells="1">
              <from>
                <xdr:col>4</xdr:col>
                <xdr:colOff>47625</xdr:colOff>
                <xdr:row>12</xdr:row>
                <xdr:rowOff>57150</xdr:rowOff>
              </from>
              <to>
                <xdr:col>4</xdr:col>
                <xdr:colOff>2638425</xdr:colOff>
                <xdr:row>12</xdr:row>
                <xdr:rowOff>400050</xdr:rowOff>
              </to>
            </anchor>
          </controlPr>
        </control>
      </mc:Choice>
      <mc:Fallback>
        <control shapeId="16444" r:id="rId59" name="ComboBox58"/>
      </mc:Fallback>
    </mc:AlternateContent>
    <mc:AlternateContent xmlns:mc="http://schemas.openxmlformats.org/markup-compatibility/2006">
      <mc:Choice Requires="x14">
        <control shapeId="16443" r:id="rId60" name="ComboBox57">
          <controlPr defaultSize="0" autoLine="0" linkedCell="E12" listFillRange="manufacturer" r:id="rId5">
            <anchor moveWithCells="1">
              <from>
                <xdr:col>4</xdr:col>
                <xdr:colOff>47625</xdr:colOff>
                <xdr:row>11</xdr:row>
                <xdr:rowOff>57150</xdr:rowOff>
              </from>
              <to>
                <xdr:col>4</xdr:col>
                <xdr:colOff>2638425</xdr:colOff>
                <xdr:row>11</xdr:row>
                <xdr:rowOff>400050</xdr:rowOff>
              </to>
            </anchor>
          </controlPr>
        </control>
      </mc:Choice>
      <mc:Fallback>
        <control shapeId="16443" r:id="rId60" name="ComboBox57"/>
      </mc:Fallback>
    </mc:AlternateContent>
    <mc:AlternateContent xmlns:mc="http://schemas.openxmlformats.org/markup-compatibility/2006">
      <mc:Choice Requires="x14">
        <control shapeId="16442" r:id="rId61" name="ComboBox56">
          <controlPr defaultSize="0" autoLine="0" linkedCell="E11" listFillRange="manufacturer" r:id="rId5">
            <anchor moveWithCells="1">
              <from>
                <xdr:col>4</xdr:col>
                <xdr:colOff>47625</xdr:colOff>
                <xdr:row>10</xdr:row>
                <xdr:rowOff>57150</xdr:rowOff>
              </from>
              <to>
                <xdr:col>4</xdr:col>
                <xdr:colOff>2638425</xdr:colOff>
                <xdr:row>10</xdr:row>
                <xdr:rowOff>400050</xdr:rowOff>
              </to>
            </anchor>
          </controlPr>
        </control>
      </mc:Choice>
      <mc:Fallback>
        <control shapeId="16442" r:id="rId61" name="ComboBox56"/>
      </mc:Fallback>
    </mc:AlternateContent>
    <mc:AlternateContent xmlns:mc="http://schemas.openxmlformats.org/markup-compatibility/2006">
      <mc:Choice Requires="x14">
        <control shapeId="16441" r:id="rId62" name="ComboBox55">
          <controlPr defaultSize="0" autoLine="0" linkedCell="E10" listFillRange="manufacturer" r:id="rId5">
            <anchor moveWithCells="1">
              <from>
                <xdr:col>4</xdr:col>
                <xdr:colOff>47625</xdr:colOff>
                <xdr:row>9</xdr:row>
                <xdr:rowOff>57150</xdr:rowOff>
              </from>
              <to>
                <xdr:col>4</xdr:col>
                <xdr:colOff>2638425</xdr:colOff>
                <xdr:row>9</xdr:row>
                <xdr:rowOff>400050</xdr:rowOff>
              </to>
            </anchor>
          </controlPr>
        </control>
      </mc:Choice>
      <mc:Fallback>
        <control shapeId="16441" r:id="rId62" name="ComboBox55"/>
      </mc:Fallback>
    </mc:AlternateContent>
    <mc:AlternateContent xmlns:mc="http://schemas.openxmlformats.org/markup-compatibility/2006">
      <mc:Choice Requires="x14">
        <control shapeId="16440" r:id="rId63" name="ComboBox54">
          <controlPr defaultSize="0" autoLine="0" linkedCell="E9" listFillRange="manufacturer" r:id="rId5">
            <anchor moveWithCells="1">
              <from>
                <xdr:col>4</xdr:col>
                <xdr:colOff>47625</xdr:colOff>
                <xdr:row>8</xdr:row>
                <xdr:rowOff>57150</xdr:rowOff>
              </from>
              <to>
                <xdr:col>4</xdr:col>
                <xdr:colOff>2638425</xdr:colOff>
                <xdr:row>8</xdr:row>
                <xdr:rowOff>400050</xdr:rowOff>
              </to>
            </anchor>
          </controlPr>
        </control>
      </mc:Choice>
      <mc:Fallback>
        <control shapeId="16440" r:id="rId63" name="ComboBox54"/>
      </mc:Fallback>
    </mc:AlternateContent>
    <mc:AlternateContent xmlns:mc="http://schemas.openxmlformats.org/markup-compatibility/2006">
      <mc:Choice Requires="x14">
        <control shapeId="16439" r:id="rId64" name="ComboBox53">
          <controlPr defaultSize="0" autoLine="0" linkedCell="E8" listFillRange="manufacturer" r:id="rId5">
            <anchor moveWithCells="1">
              <from>
                <xdr:col>4</xdr:col>
                <xdr:colOff>47625</xdr:colOff>
                <xdr:row>7</xdr:row>
                <xdr:rowOff>57150</xdr:rowOff>
              </from>
              <to>
                <xdr:col>4</xdr:col>
                <xdr:colOff>2638425</xdr:colOff>
                <xdr:row>7</xdr:row>
                <xdr:rowOff>400050</xdr:rowOff>
              </to>
            </anchor>
          </controlPr>
        </control>
      </mc:Choice>
      <mc:Fallback>
        <control shapeId="16439" r:id="rId64" name="ComboBox53"/>
      </mc:Fallback>
    </mc:AlternateContent>
    <mc:AlternateContent xmlns:mc="http://schemas.openxmlformats.org/markup-compatibility/2006">
      <mc:Choice Requires="x14">
        <control shapeId="16438" r:id="rId65" name="ComboBox52">
          <controlPr defaultSize="0" autoLine="0" linkedCell="E7" listFillRange="manufacturer" r:id="rId5">
            <anchor moveWithCells="1">
              <from>
                <xdr:col>4</xdr:col>
                <xdr:colOff>47625</xdr:colOff>
                <xdr:row>6</xdr:row>
                <xdr:rowOff>57150</xdr:rowOff>
              </from>
              <to>
                <xdr:col>4</xdr:col>
                <xdr:colOff>2638425</xdr:colOff>
                <xdr:row>6</xdr:row>
                <xdr:rowOff>400050</xdr:rowOff>
              </to>
            </anchor>
          </controlPr>
        </control>
      </mc:Choice>
      <mc:Fallback>
        <control shapeId="16438" r:id="rId65" name="ComboBox52"/>
      </mc:Fallback>
    </mc:AlternateContent>
    <mc:AlternateContent xmlns:mc="http://schemas.openxmlformats.org/markup-compatibility/2006">
      <mc:Choice Requires="x14">
        <control shapeId="16437" r:id="rId66" name="ComboBox51">
          <controlPr defaultSize="0" autoLine="0" linkedCell="E6" listFillRange="manufacturer" r:id="rId5">
            <anchor moveWithCells="1">
              <from>
                <xdr:col>4</xdr:col>
                <xdr:colOff>47625</xdr:colOff>
                <xdr:row>5</xdr:row>
                <xdr:rowOff>57150</xdr:rowOff>
              </from>
              <to>
                <xdr:col>4</xdr:col>
                <xdr:colOff>2638425</xdr:colOff>
                <xdr:row>5</xdr:row>
                <xdr:rowOff>400050</xdr:rowOff>
              </to>
            </anchor>
          </controlPr>
        </control>
      </mc:Choice>
      <mc:Fallback>
        <control shapeId="16437" r:id="rId66" name="ComboBox51"/>
      </mc:Fallback>
    </mc:AlternateContent>
    <mc:AlternateContent xmlns:mc="http://schemas.openxmlformats.org/markup-compatibility/2006">
      <mc:Choice Requires="x14">
        <control shapeId="16435" r:id="rId67" name="ComboBox50">
          <controlPr defaultSize="0" autoLine="0" linkedCell="D55" listFillRange="systemtype" r:id="rId5">
            <anchor moveWithCells="1">
              <from>
                <xdr:col>3</xdr:col>
                <xdr:colOff>47625</xdr:colOff>
                <xdr:row>54</xdr:row>
                <xdr:rowOff>57150</xdr:rowOff>
              </from>
              <to>
                <xdr:col>3</xdr:col>
                <xdr:colOff>2638425</xdr:colOff>
                <xdr:row>54</xdr:row>
                <xdr:rowOff>400050</xdr:rowOff>
              </to>
            </anchor>
          </controlPr>
        </control>
      </mc:Choice>
      <mc:Fallback>
        <control shapeId="16435" r:id="rId67" name="ComboBox50"/>
      </mc:Fallback>
    </mc:AlternateContent>
    <mc:AlternateContent xmlns:mc="http://schemas.openxmlformats.org/markup-compatibility/2006">
      <mc:Choice Requires="x14">
        <control shapeId="16434" r:id="rId68" name="ComboBox49">
          <controlPr defaultSize="0" autoLine="0" linkedCell="D54" listFillRange="systemtype" r:id="rId5">
            <anchor moveWithCells="1">
              <from>
                <xdr:col>3</xdr:col>
                <xdr:colOff>47625</xdr:colOff>
                <xdr:row>53</xdr:row>
                <xdr:rowOff>57150</xdr:rowOff>
              </from>
              <to>
                <xdr:col>3</xdr:col>
                <xdr:colOff>2638425</xdr:colOff>
                <xdr:row>53</xdr:row>
                <xdr:rowOff>400050</xdr:rowOff>
              </to>
            </anchor>
          </controlPr>
        </control>
      </mc:Choice>
      <mc:Fallback>
        <control shapeId="16434" r:id="rId68" name="ComboBox49"/>
      </mc:Fallback>
    </mc:AlternateContent>
    <mc:AlternateContent xmlns:mc="http://schemas.openxmlformats.org/markup-compatibility/2006">
      <mc:Choice Requires="x14">
        <control shapeId="16433" r:id="rId69" name="ComboBox48">
          <controlPr defaultSize="0" autoLine="0" linkedCell="D53" listFillRange="systemtype" r:id="rId5">
            <anchor moveWithCells="1">
              <from>
                <xdr:col>3</xdr:col>
                <xdr:colOff>47625</xdr:colOff>
                <xdr:row>52</xdr:row>
                <xdr:rowOff>57150</xdr:rowOff>
              </from>
              <to>
                <xdr:col>3</xdr:col>
                <xdr:colOff>2638425</xdr:colOff>
                <xdr:row>52</xdr:row>
                <xdr:rowOff>400050</xdr:rowOff>
              </to>
            </anchor>
          </controlPr>
        </control>
      </mc:Choice>
      <mc:Fallback>
        <control shapeId="16433" r:id="rId69" name="ComboBox48"/>
      </mc:Fallback>
    </mc:AlternateContent>
    <mc:AlternateContent xmlns:mc="http://schemas.openxmlformats.org/markup-compatibility/2006">
      <mc:Choice Requires="x14">
        <control shapeId="16432" r:id="rId70" name="ComboBox47">
          <controlPr defaultSize="0" autoLine="0" linkedCell="D52" listFillRange="systemtype" r:id="rId5">
            <anchor moveWithCells="1">
              <from>
                <xdr:col>3</xdr:col>
                <xdr:colOff>47625</xdr:colOff>
                <xdr:row>51</xdr:row>
                <xdr:rowOff>57150</xdr:rowOff>
              </from>
              <to>
                <xdr:col>3</xdr:col>
                <xdr:colOff>2638425</xdr:colOff>
                <xdr:row>51</xdr:row>
                <xdr:rowOff>400050</xdr:rowOff>
              </to>
            </anchor>
          </controlPr>
        </control>
      </mc:Choice>
      <mc:Fallback>
        <control shapeId="16432" r:id="rId70" name="ComboBox47"/>
      </mc:Fallback>
    </mc:AlternateContent>
    <mc:AlternateContent xmlns:mc="http://schemas.openxmlformats.org/markup-compatibility/2006">
      <mc:Choice Requires="x14">
        <control shapeId="16431" r:id="rId71" name="ComboBox46">
          <controlPr defaultSize="0" autoLine="0" linkedCell="D51" listFillRange="systemtype" r:id="rId5">
            <anchor moveWithCells="1">
              <from>
                <xdr:col>3</xdr:col>
                <xdr:colOff>47625</xdr:colOff>
                <xdr:row>50</xdr:row>
                <xdr:rowOff>57150</xdr:rowOff>
              </from>
              <to>
                <xdr:col>3</xdr:col>
                <xdr:colOff>2638425</xdr:colOff>
                <xdr:row>50</xdr:row>
                <xdr:rowOff>400050</xdr:rowOff>
              </to>
            </anchor>
          </controlPr>
        </control>
      </mc:Choice>
      <mc:Fallback>
        <control shapeId="16431" r:id="rId71" name="ComboBox46"/>
      </mc:Fallback>
    </mc:AlternateContent>
    <mc:AlternateContent xmlns:mc="http://schemas.openxmlformats.org/markup-compatibility/2006">
      <mc:Choice Requires="x14">
        <control shapeId="16430" r:id="rId72" name="ComboBox45">
          <controlPr defaultSize="0" autoLine="0" linkedCell="D50" listFillRange="systemtype" r:id="rId5">
            <anchor moveWithCells="1">
              <from>
                <xdr:col>3</xdr:col>
                <xdr:colOff>47625</xdr:colOff>
                <xdr:row>49</xdr:row>
                <xdr:rowOff>57150</xdr:rowOff>
              </from>
              <to>
                <xdr:col>3</xdr:col>
                <xdr:colOff>2638425</xdr:colOff>
                <xdr:row>49</xdr:row>
                <xdr:rowOff>400050</xdr:rowOff>
              </to>
            </anchor>
          </controlPr>
        </control>
      </mc:Choice>
      <mc:Fallback>
        <control shapeId="16430" r:id="rId72" name="ComboBox45"/>
      </mc:Fallback>
    </mc:AlternateContent>
    <mc:AlternateContent xmlns:mc="http://schemas.openxmlformats.org/markup-compatibility/2006">
      <mc:Choice Requires="x14">
        <control shapeId="16429" r:id="rId73" name="ComboBox44">
          <controlPr defaultSize="0" autoLine="0" linkedCell="D49" listFillRange="systemtype" r:id="rId5">
            <anchor moveWithCells="1">
              <from>
                <xdr:col>3</xdr:col>
                <xdr:colOff>47625</xdr:colOff>
                <xdr:row>48</xdr:row>
                <xdr:rowOff>57150</xdr:rowOff>
              </from>
              <to>
                <xdr:col>3</xdr:col>
                <xdr:colOff>2638425</xdr:colOff>
                <xdr:row>48</xdr:row>
                <xdr:rowOff>400050</xdr:rowOff>
              </to>
            </anchor>
          </controlPr>
        </control>
      </mc:Choice>
      <mc:Fallback>
        <control shapeId="16429" r:id="rId73" name="ComboBox44"/>
      </mc:Fallback>
    </mc:AlternateContent>
    <mc:AlternateContent xmlns:mc="http://schemas.openxmlformats.org/markup-compatibility/2006">
      <mc:Choice Requires="x14">
        <control shapeId="16428" r:id="rId74" name="ComboBox43">
          <controlPr defaultSize="0" autoLine="0" linkedCell="D48" listFillRange="systemtype" r:id="rId5">
            <anchor moveWithCells="1">
              <from>
                <xdr:col>3</xdr:col>
                <xdr:colOff>47625</xdr:colOff>
                <xdr:row>47</xdr:row>
                <xdr:rowOff>57150</xdr:rowOff>
              </from>
              <to>
                <xdr:col>3</xdr:col>
                <xdr:colOff>2638425</xdr:colOff>
                <xdr:row>47</xdr:row>
                <xdr:rowOff>400050</xdr:rowOff>
              </to>
            </anchor>
          </controlPr>
        </control>
      </mc:Choice>
      <mc:Fallback>
        <control shapeId="16428" r:id="rId74" name="ComboBox43"/>
      </mc:Fallback>
    </mc:AlternateContent>
    <mc:AlternateContent xmlns:mc="http://schemas.openxmlformats.org/markup-compatibility/2006">
      <mc:Choice Requires="x14">
        <control shapeId="16427" r:id="rId75" name="ComboBox42">
          <controlPr defaultSize="0" autoLine="0" linkedCell="D47" listFillRange="systemtype" r:id="rId5">
            <anchor moveWithCells="1">
              <from>
                <xdr:col>3</xdr:col>
                <xdr:colOff>47625</xdr:colOff>
                <xdr:row>46</xdr:row>
                <xdr:rowOff>57150</xdr:rowOff>
              </from>
              <to>
                <xdr:col>3</xdr:col>
                <xdr:colOff>2638425</xdr:colOff>
                <xdr:row>46</xdr:row>
                <xdr:rowOff>400050</xdr:rowOff>
              </to>
            </anchor>
          </controlPr>
        </control>
      </mc:Choice>
      <mc:Fallback>
        <control shapeId="16427" r:id="rId75" name="ComboBox42"/>
      </mc:Fallback>
    </mc:AlternateContent>
    <mc:AlternateContent xmlns:mc="http://schemas.openxmlformats.org/markup-compatibility/2006">
      <mc:Choice Requires="x14">
        <control shapeId="16426" r:id="rId76" name="ComboBox41">
          <controlPr defaultSize="0" autoLine="0" linkedCell="D46" listFillRange="systemtype" r:id="rId5">
            <anchor moveWithCells="1">
              <from>
                <xdr:col>3</xdr:col>
                <xdr:colOff>47625</xdr:colOff>
                <xdr:row>45</xdr:row>
                <xdr:rowOff>57150</xdr:rowOff>
              </from>
              <to>
                <xdr:col>3</xdr:col>
                <xdr:colOff>2638425</xdr:colOff>
                <xdr:row>45</xdr:row>
                <xdr:rowOff>400050</xdr:rowOff>
              </to>
            </anchor>
          </controlPr>
        </control>
      </mc:Choice>
      <mc:Fallback>
        <control shapeId="16426" r:id="rId76" name="ComboBox41"/>
      </mc:Fallback>
    </mc:AlternateContent>
    <mc:AlternateContent xmlns:mc="http://schemas.openxmlformats.org/markup-compatibility/2006">
      <mc:Choice Requires="x14">
        <control shapeId="16425" r:id="rId77" name="ComboBox40">
          <controlPr defaultSize="0" autoLine="0" linkedCell="D45" listFillRange="systemtype" r:id="rId5">
            <anchor moveWithCells="1">
              <from>
                <xdr:col>3</xdr:col>
                <xdr:colOff>47625</xdr:colOff>
                <xdr:row>44</xdr:row>
                <xdr:rowOff>57150</xdr:rowOff>
              </from>
              <to>
                <xdr:col>3</xdr:col>
                <xdr:colOff>2638425</xdr:colOff>
                <xdr:row>44</xdr:row>
                <xdr:rowOff>400050</xdr:rowOff>
              </to>
            </anchor>
          </controlPr>
        </control>
      </mc:Choice>
      <mc:Fallback>
        <control shapeId="16425" r:id="rId77" name="ComboBox40"/>
      </mc:Fallback>
    </mc:AlternateContent>
    <mc:AlternateContent xmlns:mc="http://schemas.openxmlformats.org/markup-compatibility/2006">
      <mc:Choice Requires="x14">
        <control shapeId="16424" r:id="rId78" name="ComboBox39">
          <controlPr defaultSize="0" autoLine="0" linkedCell="D44" listFillRange="systemtype" r:id="rId5">
            <anchor moveWithCells="1">
              <from>
                <xdr:col>3</xdr:col>
                <xdr:colOff>47625</xdr:colOff>
                <xdr:row>43</xdr:row>
                <xdr:rowOff>57150</xdr:rowOff>
              </from>
              <to>
                <xdr:col>3</xdr:col>
                <xdr:colOff>2638425</xdr:colOff>
                <xdr:row>43</xdr:row>
                <xdr:rowOff>400050</xdr:rowOff>
              </to>
            </anchor>
          </controlPr>
        </control>
      </mc:Choice>
      <mc:Fallback>
        <control shapeId="16424" r:id="rId78" name="ComboBox39"/>
      </mc:Fallback>
    </mc:AlternateContent>
    <mc:AlternateContent xmlns:mc="http://schemas.openxmlformats.org/markup-compatibility/2006">
      <mc:Choice Requires="x14">
        <control shapeId="16423" r:id="rId79" name="ComboBox38">
          <controlPr defaultSize="0" autoLine="0" linkedCell="D43" listFillRange="systemtype" r:id="rId5">
            <anchor moveWithCells="1">
              <from>
                <xdr:col>3</xdr:col>
                <xdr:colOff>47625</xdr:colOff>
                <xdr:row>42</xdr:row>
                <xdr:rowOff>57150</xdr:rowOff>
              </from>
              <to>
                <xdr:col>3</xdr:col>
                <xdr:colOff>2638425</xdr:colOff>
                <xdr:row>42</xdr:row>
                <xdr:rowOff>400050</xdr:rowOff>
              </to>
            </anchor>
          </controlPr>
        </control>
      </mc:Choice>
      <mc:Fallback>
        <control shapeId="16423" r:id="rId79" name="ComboBox38"/>
      </mc:Fallback>
    </mc:AlternateContent>
    <mc:AlternateContent xmlns:mc="http://schemas.openxmlformats.org/markup-compatibility/2006">
      <mc:Choice Requires="x14">
        <control shapeId="16422" r:id="rId80" name="ComboBox37">
          <controlPr defaultSize="0" autoLine="0" linkedCell="D42" listFillRange="systemtype" r:id="rId5">
            <anchor moveWithCells="1">
              <from>
                <xdr:col>3</xdr:col>
                <xdr:colOff>47625</xdr:colOff>
                <xdr:row>41</xdr:row>
                <xdr:rowOff>57150</xdr:rowOff>
              </from>
              <to>
                <xdr:col>3</xdr:col>
                <xdr:colOff>2638425</xdr:colOff>
                <xdr:row>41</xdr:row>
                <xdr:rowOff>400050</xdr:rowOff>
              </to>
            </anchor>
          </controlPr>
        </control>
      </mc:Choice>
      <mc:Fallback>
        <control shapeId="16422" r:id="rId80" name="ComboBox37"/>
      </mc:Fallback>
    </mc:AlternateContent>
    <mc:AlternateContent xmlns:mc="http://schemas.openxmlformats.org/markup-compatibility/2006">
      <mc:Choice Requires="x14">
        <control shapeId="16421" r:id="rId81" name="ComboBox36">
          <controlPr defaultSize="0" autoLine="0" linkedCell="D41" listFillRange="systemtype" r:id="rId5">
            <anchor moveWithCells="1">
              <from>
                <xdr:col>3</xdr:col>
                <xdr:colOff>47625</xdr:colOff>
                <xdr:row>40</xdr:row>
                <xdr:rowOff>57150</xdr:rowOff>
              </from>
              <to>
                <xdr:col>3</xdr:col>
                <xdr:colOff>2638425</xdr:colOff>
                <xdr:row>40</xdr:row>
                <xdr:rowOff>400050</xdr:rowOff>
              </to>
            </anchor>
          </controlPr>
        </control>
      </mc:Choice>
      <mc:Fallback>
        <control shapeId="16421" r:id="rId81" name="ComboBox36"/>
      </mc:Fallback>
    </mc:AlternateContent>
    <mc:AlternateContent xmlns:mc="http://schemas.openxmlformats.org/markup-compatibility/2006">
      <mc:Choice Requires="x14">
        <control shapeId="16420" r:id="rId82" name="ComboBox35">
          <controlPr defaultSize="0" autoLine="0" linkedCell="D40" listFillRange="systemtype" r:id="rId5">
            <anchor moveWithCells="1">
              <from>
                <xdr:col>3</xdr:col>
                <xdr:colOff>47625</xdr:colOff>
                <xdr:row>39</xdr:row>
                <xdr:rowOff>57150</xdr:rowOff>
              </from>
              <to>
                <xdr:col>3</xdr:col>
                <xdr:colOff>2638425</xdr:colOff>
                <xdr:row>39</xdr:row>
                <xdr:rowOff>400050</xdr:rowOff>
              </to>
            </anchor>
          </controlPr>
        </control>
      </mc:Choice>
      <mc:Fallback>
        <control shapeId="16420" r:id="rId82" name="ComboBox35"/>
      </mc:Fallback>
    </mc:AlternateContent>
    <mc:AlternateContent xmlns:mc="http://schemas.openxmlformats.org/markup-compatibility/2006">
      <mc:Choice Requires="x14">
        <control shapeId="16419" r:id="rId83" name="ComboBox34">
          <controlPr defaultSize="0" autoLine="0" linkedCell="D39" listFillRange="systemtype" r:id="rId5">
            <anchor moveWithCells="1">
              <from>
                <xdr:col>3</xdr:col>
                <xdr:colOff>47625</xdr:colOff>
                <xdr:row>38</xdr:row>
                <xdr:rowOff>57150</xdr:rowOff>
              </from>
              <to>
                <xdr:col>3</xdr:col>
                <xdr:colOff>2638425</xdr:colOff>
                <xdr:row>38</xdr:row>
                <xdr:rowOff>400050</xdr:rowOff>
              </to>
            </anchor>
          </controlPr>
        </control>
      </mc:Choice>
      <mc:Fallback>
        <control shapeId="16419" r:id="rId83" name="ComboBox34"/>
      </mc:Fallback>
    </mc:AlternateContent>
    <mc:AlternateContent xmlns:mc="http://schemas.openxmlformats.org/markup-compatibility/2006">
      <mc:Choice Requires="x14">
        <control shapeId="16418" r:id="rId84" name="ComboBox33">
          <controlPr defaultSize="0" autoLine="0" linkedCell="D38" listFillRange="systemtype" r:id="rId5">
            <anchor moveWithCells="1">
              <from>
                <xdr:col>3</xdr:col>
                <xdr:colOff>47625</xdr:colOff>
                <xdr:row>37</xdr:row>
                <xdr:rowOff>57150</xdr:rowOff>
              </from>
              <to>
                <xdr:col>3</xdr:col>
                <xdr:colOff>2638425</xdr:colOff>
                <xdr:row>37</xdr:row>
                <xdr:rowOff>400050</xdr:rowOff>
              </to>
            </anchor>
          </controlPr>
        </control>
      </mc:Choice>
      <mc:Fallback>
        <control shapeId="16418" r:id="rId84" name="ComboBox33"/>
      </mc:Fallback>
    </mc:AlternateContent>
    <mc:AlternateContent xmlns:mc="http://schemas.openxmlformats.org/markup-compatibility/2006">
      <mc:Choice Requires="x14">
        <control shapeId="16417" r:id="rId85" name="ComboBox32">
          <controlPr defaultSize="0" autoLine="0" linkedCell="D37" listFillRange="systemtype" r:id="rId5">
            <anchor moveWithCells="1">
              <from>
                <xdr:col>3</xdr:col>
                <xdr:colOff>47625</xdr:colOff>
                <xdr:row>36</xdr:row>
                <xdr:rowOff>57150</xdr:rowOff>
              </from>
              <to>
                <xdr:col>3</xdr:col>
                <xdr:colOff>2638425</xdr:colOff>
                <xdr:row>36</xdr:row>
                <xdr:rowOff>400050</xdr:rowOff>
              </to>
            </anchor>
          </controlPr>
        </control>
      </mc:Choice>
      <mc:Fallback>
        <control shapeId="16417" r:id="rId85" name="ComboBox32"/>
      </mc:Fallback>
    </mc:AlternateContent>
    <mc:AlternateContent xmlns:mc="http://schemas.openxmlformats.org/markup-compatibility/2006">
      <mc:Choice Requires="x14">
        <control shapeId="16416" r:id="rId86" name="ComboBox31">
          <controlPr defaultSize="0" autoLine="0" linkedCell="D36" listFillRange="systemtype" r:id="rId5">
            <anchor moveWithCells="1">
              <from>
                <xdr:col>3</xdr:col>
                <xdr:colOff>47625</xdr:colOff>
                <xdr:row>35</xdr:row>
                <xdr:rowOff>57150</xdr:rowOff>
              </from>
              <to>
                <xdr:col>3</xdr:col>
                <xdr:colOff>2638425</xdr:colOff>
                <xdr:row>35</xdr:row>
                <xdr:rowOff>400050</xdr:rowOff>
              </to>
            </anchor>
          </controlPr>
        </control>
      </mc:Choice>
      <mc:Fallback>
        <control shapeId="16416" r:id="rId86" name="ComboBox31"/>
      </mc:Fallback>
    </mc:AlternateContent>
    <mc:AlternateContent xmlns:mc="http://schemas.openxmlformats.org/markup-compatibility/2006">
      <mc:Choice Requires="x14">
        <control shapeId="16415" r:id="rId87" name="ComboBox30">
          <controlPr defaultSize="0" autoLine="0" linkedCell="D35" listFillRange="systemtype" r:id="rId5">
            <anchor moveWithCells="1">
              <from>
                <xdr:col>3</xdr:col>
                <xdr:colOff>47625</xdr:colOff>
                <xdr:row>34</xdr:row>
                <xdr:rowOff>57150</xdr:rowOff>
              </from>
              <to>
                <xdr:col>3</xdr:col>
                <xdr:colOff>2638425</xdr:colOff>
                <xdr:row>34</xdr:row>
                <xdr:rowOff>400050</xdr:rowOff>
              </to>
            </anchor>
          </controlPr>
        </control>
      </mc:Choice>
      <mc:Fallback>
        <control shapeId="16415" r:id="rId87" name="ComboBox30"/>
      </mc:Fallback>
    </mc:AlternateContent>
    <mc:AlternateContent xmlns:mc="http://schemas.openxmlformats.org/markup-compatibility/2006">
      <mc:Choice Requires="x14">
        <control shapeId="16414" r:id="rId88" name="ComboBox29">
          <controlPr defaultSize="0" autoLine="0" linkedCell="D34" listFillRange="systemtype" r:id="rId5">
            <anchor moveWithCells="1">
              <from>
                <xdr:col>3</xdr:col>
                <xdr:colOff>47625</xdr:colOff>
                <xdr:row>33</xdr:row>
                <xdr:rowOff>57150</xdr:rowOff>
              </from>
              <to>
                <xdr:col>3</xdr:col>
                <xdr:colOff>2638425</xdr:colOff>
                <xdr:row>33</xdr:row>
                <xdr:rowOff>400050</xdr:rowOff>
              </to>
            </anchor>
          </controlPr>
        </control>
      </mc:Choice>
      <mc:Fallback>
        <control shapeId="16414" r:id="rId88" name="ComboBox29"/>
      </mc:Fallback>
    </mc:AlternateContent>
    <mc:AlternateContent xmlns:mc="http://schemas.openxmlformats.org/markup-compatibility/2006">
      <mc:Choice Requires="x14">
        <control shapeId="16413" r:id="rId89" name="ComboBox28">
          <controlPr defaultSize="0" autoLine="0" linkedCell="D33" listFillRange="systemtype" r:id="rId5">
            <anchor moveWithCells="1">
              <from>
                <xdr:col>3</xdr:col>
                <xdr:colOff>47625</xdr:colOff>
                <xdr:row>32</xdr:row>
                <xdr:rowOff>57150</xdr:rowOff>
              </from>
              <to>
                <xdr:col>3</xdr:col>
                <xdr:colOff>2638425</xdr:colOff>
                <xdr:row>32</xdr:row>
                <xdr:rowOff>400050</xdr:rowOff>
              </to>
            </anchor>
          </controlPr>
        </control>
      </mc:Choice>
      <mc:Fallback>
        <control shapeId="16413" r:id="rId89" name="ComboBox28"/>
      </mc:Fallback>
    </mc:AlternateContent>
    <mc:AlternateContent xmlns:mc="http://schemas.openxmlformats.org/markup-compatibility/2006">
      <mc:Choice Requires="x14">
        <control shapeId="16412" r:id="rId90" name="ComboBox27">
          <controlPr defaultSize="0" autoLine="0" linkedCell="D32" listFillRange="systemtype" r:id="rId5">
            <anchor moveWithCells="1">
              <from>
                <xdr:col>3</xdr:col>
                <xdr:colOff>47625</xdr:colOff>
                <xdr:row>31</xdr:row>
                <xdr:rowOff>57150</xdr:rowOff>
              </from>
              <to>
                <xdr:col>3</xdr:col>
                <xdr:colOff>2638425</xdr:colOff>
                <xdr:row>31</xdr:row>
                <xdr:rowOff>400050</xdr:rowOff>
              </to>
            </anchor>
          </controlPr>
        </control>
      </mc:Choice>
      <mc:Fallback>
        <control shapeId="16412" r:id="rId90" name="ComboBox27"/>
      </mc:Fallback>
    </mc:AlternateContent>
    <mc:AlternateContent xmlns:mc="http://schemas.openxmlformats.org/markup-compatibility/2006">
      <mc:Choice Requires="x14">
        <control shapeId="16411" r:id="rId91" name="ComboBox26">
          <controlPr defaultSize="0" autoLine="0" linkedCell="D31" listFillRange="systemtype" r:id="rId5">
            <anchor moveWithCells="1">
              <from>
                <xdr:col>3</xdr:col>
                <xdr:colOff>47625</xdr:colOff>
                <xdr:row>30</xdr:row>
                <xdr:rowOff>57150</xdr:rowOff>
              </from>
              <to>
                <xdr:col>3</xdr:col>
                <xdr:colOff>2638425</xdr:colOff>
                <xdr:row>30</xdr:row>
                <xdr:rowOff>400050</xdr:rowOff>
              </to>
            </anchor>
          </controlPr>
        </control>
      </mc:Choice>
      <mc:Fallback>
        <control shapeId="16411" r:id="rId91" name="ComboBox26"/>
      </mc:Fallback>
    </mc:AlternateContent>
    <mc:AlternateContent xmlns:mc="http://schemas.openxmlformats.org/markup-compatibility/2006">
      <mc:Choice Requires="x14">
        <control shapeId="16410" r:id="rId92" name="ComboBox25">
          <controlPr defaultSize="0" autoLine="0" linkedCell="D30" listFillRange="systemtype" r:id="rId5">
            <anchor moveWithCells="1">
              <from>
                <xdr:col>3</xdr:col>
                <xdr:colOff>47625</xdr:colOff>
                <xdr:row>29</xdr:row>
                <xdr:rowOff>57150</xdr:rowOff>
              </from>
              <to>
                <xdr:col>3</xdr:col>
                <xdr:colOff>2638425</xdr:colOff>
                <xdr:row>29</xdr:row>
                <xdr:rowOff>400050</xdr:rowOff>
              </to>
            </anchor>
          </controlPr>
        </control>
      </mc:Choice>
      <mc:Fallback>
        <control shapeId="16410" r:id="rId92" name="ComboBox25"/>
      </mc:Fallback>
    </mc:AlternateContent>
    <mc:AlternateContent xmlns:mc="http://schemas.openxmlformats.org/markup-compatibility/2006">
      <mc:Choice Requires="x14">
        <control shapeId="16409" r:id="rId93" name="ComboBox24">
          <controlPr defaultSize="0" autoLine="0" linkedCell="D29" listFillRange="systemtype" r:id="rId5">
            <anchor moveWithCells="1">
              <from>
                <xdr:col>3</xdr:col>
                <xdr:colOff>47625</xdr:colOff>
                <xdr:row>28</xdr:row>
                <xdr:rowOff>57150</xdr:rowOff>
              </from>
              <to>
                <xdr:col>3</xdr:col>
                <xdr:colOff>2638425</xdr:colOff>
                <xdr:row>28</xdr:row>
                <xdr:rowOff>400050</xdr:rowOff>
              </to>
            </anchor>
          </controlPr>
        </control>
      </mc:Choice>
      <mc:Fallback>
        <control shapeId="16409" r:id="rId93" name="ComboBox24"/>
      </mc:Fallback>
    </mc:AlternateContent>
    <mc:AlternateContent xmlns:mc="http://schemas.openxmlformats.org/markup-compatibility/2006">
      <mc:Choice Requires="x14">
        <control shapeId="16408" r:id="rId94" name="ComboBox23">
          <controlPr defaultSize="0" autoLine="0" linkedCell="D28" listFillRange="systemtype" r:id="rId5">
            <anchor moveWithCells="1">
              <from>
                <xdr:col>3</xdr:col>
                <xdr:colOff>47625</xdr:colOff>
                <xdr:row>27</xdr:row>
                <xdr:rowOff>57150</xdr:rowOff>
              </from>
              <to>
                <xdr:col>3</xdr:col>
                <xdr:colOff>2638425</xdr:colOff>
                <xdr:row>27</xdr:row>
                <xdr:rowOff>400050</xdr:rowOff>
              </to>
            </anchor>
          </controlPr>
        </control>
      </mc:Choice>
      <mc:Fallback>
        <control shapeId="16408" r:id="rId94" name="ComboBox23"/>
      </mc:Fallback>
    </mc:AlternateContent>
    <mc:AlternateContent xmlns:mc="http://schemas.openxmlformats.org/markup-compatibility/2006">
      <mc:Choice Requires="x14">
        <control shapeId="16407" r:id="rId95" name="ComboBox22">
          <controlPr defaultSize="0" autoLine="0" linkedCell="D27" listFillRange="systemtype" r:id="rId5">
            <anchor moveWithCells="1">
              <from>
                <xdr:col>3</xdr:col>
                <xdr:colOff>47625</xdr:colOff>
                <xdr:row>26</xdr:row>
                <xdr:rowOff>57150</xdr:rowOff>
              </from>
              <to>
                <xdr:col>3</xdr:col>
                <xdr:colOff>2638425</xdr:colOff>
                <xdr:row>26</xdr:row>
                <xdr:rowOff>400050</xdr:rowOff>
              </to>
            </anchor>
          </controlPr>
        </control>
      </mc:Choice>
      <mc:Fallback>
        <control shapeId="16407" r:id="rId95" name="ComboBox22"/>
      </mc:Fallback>
    </mc:AlternateContent>
    <mc:AlternateContent xmlns:mc="http://schemas.openxmlformats.org/markup-compatibility/2006">
      <mc:Choice Requires="x14">
        <control shapeId="16406" r:id="rId96" name="ComboBox21">
          <controlPr defaultSize="0" autoLine="0" linkedCell="D26" listFillRange="systemtype" r:id="rId5">
            <anchor moveWithCells="1">
              <from>
                <xdr:col>3</xdr:col>
                <xdr:colOff>47625</xdr:colOff>
                <xdr:row>25</xdr:row>
                <xdr:rowOff>57150</xdr:rowOff>
              </from>
              <to>
                <xdr:col>3</xdr:col>
                <xdr:colOff>2638425</xdr:colOff>
                <xdr:row>25</xdr:row>
                <xdr:rowOff>400050</xdr:rowOff>
              </to>
            </anchor>
          </controlPr>
        </control>
      </mc:Choice>
      <mc:Fallback>
        <control shapeId="16406" r:id="rId96" name="ComboBox21"/>
      </mc:Fallback>
    </mc:AlternateContent>
    <mc:AlternateContent xmlns:mc="http://schemas.openxmlformats.org/markup-compatibility/2006">
      <mc:Choice Requires="x14">
        <control shapeId="16405" r:id="rId97" name="ComboBox20">
          <controlPr defaultSize="0" autoLine="0" linkedCell="D25" listFillRange="systemtype" r:id="rId5">
            <anchor moveWithCells="1">
              <from>
                <xdr:col>3</xdr:col>
                <xdr:colOff>47625</xdr:colOff>
                <xdr:row>24</xdr:row>
                <xdr:rowOff>57150</xdr:rowOff>
              </from>
              <to>
                <xdr:col>3</xdr:col>
                <xdr:colOff>2638425</xdr:colOff>
                <xdr:row>24</xdr:row>
                <xdr:rowOff>400050</xdr:rowOff>
              </to>
            </anchor>
          </controlPr>
        </control>
      </mc:Choice>
      <mc:Fallback>
        <control shapeId="16405" r:id="rId97" name="ComboBox20"/>
      </mc:Fallback>
    </mc:AlternateContent>
    <mc:AlternateContent xmlns:mc="http://schemas.openxmlformats.org/markup-compatibility/2006">
      <mc:Choice Requires="x14">
        <control shapeId="16404" r:id="rId98" name="ComboBox19">
          <controlPr defaultSize="0" autoLine="0" linkedCell="D24" listFillRange="systemtype" r:id="rId5">
            <anchor moveWithCells="1">
              <from>
                <xdr:col>3</xdr:col>
                <xdr:colOff>47625</xdr:colOff>
                <xdr:row>23</xdr:row>
                <xdr:rowOff>57150</xdr:rowOff>
              </from>
              <to>
                <xdr:col>3</xdr:col>
                <xdr:colOff>2638425</xdr:colOff>
                <xdr:row>23</xdr:row>
                <xdr:rowOff>400050</xdr:rowOff>
              </to>
            </anchor>
          </controlPr>
        </control>
      </mc:Choice>
      <mc:Fallback>
        <control shapeId="16404" r:id="rId98" name="ComboBox19"/>
      </mc:Fallback>
    </mc:AlternateContent>
    <mc:AlternateContent xmlns:mc="http://schemas.openxmlformats.org/markup-compatibility/2006">
      <mc:Choice Requires="x14">
        <control shapeId="16403" r:id="rId99" name="ComboBox18">
          <controlPr defaultSize="0" autoLine="0" linkedCell="D23" listFillRange="systemtype" r:id="rId5">
            <anchor moveWithCells="1">
              <from>
                <xdr:col>3</xdr:col>
                <xdr:colOff>47625</xdr:colOff>
                <xdr:row>22</xdr:row>
                <xdr:rowOff>57150</xdr:rowOff>
              </from>
              <to>
                <xdr:col>3</xdr:col>
                <xdr:colOff>2638425</xdr:colOff>
                <xdr:row>22</xdr:row>
                <xdr:rowOff>400050</xdr:rowOff>
              </to>
            </anchor>
          </controlPr>
        </control>
      </mc:Choice>
      <mc:Fallback>
        <control shapeId="16403" r:id="rId99" name="ComboBox18"/>
      </mc:Fallback>
    </mc:AlternateContent>
    <mc:AlternateContent xmlns:mc="http://schemas.openxmlformats.org/markup-compatibility/2006">
      <mc:Choice Requires="x14">
        <control shapeId="16402" r:id="rId100" name="ComboBox17">
          <controlPr defaultSize="0" autoLine="0" linkedCell="D22" listFillRange="systemtype" r:id="rId5">
            <anchor moveWithCells="1">
              <from>
                <xdr:col>3</xdr:col>
                <xdr:colOff>47625</xdr:colOff>
                <xdr:row>21</xdr:row>
                <xdr:rowOff>57150</xdr:rowOff>
              </from>
              <to>
                <xdr:col>3</xdr:col>
                <xdr:colOff>2638425</xdr:colOff>
                <xdr:row>21</xdr:row>
                <xdr:rowOff>400050</xdr:rowOff>
              </to>
            </anchor>
          </controlPr>
        </control>
      </mc:Choice>
      <mc:Fallback>
        <control shapeId="16402" r:id="rId100" name="ComboBox17"/>
      </mc:Fallback>
    </mc:AlternateContent>
    <mc:AlternateContent xmlns:mc="http://schemas.openxmlformats.org/markup-compatibility/2006">
      <mc:Choice Requires="x14">
        <control shapeId="16401" r:id="rId101" name="ComboBox16">
          <controlPr defaultSize="0" autoLine="0" linkedCell="D21" listFillRange="systemtype" r:id="rId5">
            <anchor moveWithCells="1">
              <from>
                <xdr:col>3</xdr:col>
                <xdr:colOff>47625</xdr:colOff>
                <xdr:row>20</xdr:row>
                <xdr:rowOff>57150</xdr:rowOff>
              </from>
              <to>
                <xdr:col>3</xdr:col>
                <xdr:colOff>2638425</xdr:colOff>
                <xdr:row>20</xdr:row>
                <xdr:rowOff>400050</xdr:rowOff>
              </to>
            </anchor>
          </controlPr>
        </control>
      </mc:Choice>
      <mc:Fallback>
        <control shapeId="16401" r:id="rId101" name="ComboBox16"/>
      </mc:Fallback>
    </mc:AlternateContent>
    <mc:AlternateContent xmlns:mc="http://schemas.openxmlformats.org/markup-compatibility/2006">
      <mc:Choice Requires="x14">
        <control shapeId="16400" r:id="rId102" name="ComboBox15">
          <controlPr defaultSize="0" autoLine="0" linkedCell="D20" listFillRange="systemtype" r:id="rId5">
            <anchor moveWithCells="1">
              <from>
                <xdr:col>3</xdr:col>
                <xdr:colOff>47625</xdr:colOff>
                <xdr:row>19</xdr:row>
                <xdr:rowOff>57150</xdr:rowOff>
              </from>
              <to>
                <xdr:col>3</xdr:col>
                <xdr:colOff>2638425</xdr:colOff>
                <xdr:row>19</xdr:row>
                <xdr:rowOff>400050</xdr:rowOff>
              </to>
            </anchor>
          </controlPr>
        </control>
      </mc:Choice>
      <mc:Fallback>
        <control shapeId="16400" r:id="rId102" name="ComboBox15"/>
      </mc:Fallback>
    </mc:AlternateContent>
    <mc:AlternateContent xmlns:mc="http://schemas.openxmlformats.org/markup-compatibility/2006">
      <mc:Choice Requires="x14">
        <control shapeId="16399" r:id="rId103" name="ComboBox14">
          <controlPr defaultSize="0" autoLine="0" linkedCell="D19" listFillRange="systemtype" r:id="rId5">
            <anchor moveWithCells="1">
              <from>
                <xdr:col>3</xdr:col>
                <xdr:colOff>47625</xdr:colOff>
                <xdr:row>18</xdr:row>
                <xdr:rowOff>57150</xdr:rowOff>
              </from>
              <to>
                <xdr:col>3</xdr:col>
                <xdr:colOff>2638425</xdr:colOff>
                <xdr:row>18</xdr:row>
                <xdr:rowOff>400050</xdr:rowOff>
              </to>
            </anchor>
          </controlPr>
        </control>
      </mc:Choice>
      <mc:Fallback>
        <control shapeId="16399" r:id="rId103" name="ComboBox14"/>
      </mc:Fallback>
    </mc:AlternateContent>
    <mc:AlternateContent xmlns:mc="http://schemas.openxmlformats.org/markup-compatibility/2006">
      <mc:Choice Requires="x14">
        <control shapeId="16398" r:id="rId104" name="ComboBox13">
          <controlPr defaultSize="0" autoLine="0" linkedCell="D18" listFillRange="systemtype" r:id="rId5">
            <anchor moveWithCells="1">
              <from>
                <xdr:col>3</xdr:col>
                <xdr:colOff>47625</xdr:colOff>
                <xdr:row>17</xdr:row>
                <xdr:rowOff>57150</xdr:rowOff>
              </from>
              <to>
                <xdr:col>3</xdr:col>
                <xdr:colOff>2638425</xdr:colOff>
                <xdr:row>17</xdr:row>
                <xdr:rowOff>400050</xdr:rowOff>
              </to>
            </anchor>
          </controlPr>
        </control>
      </mc:Choice>
      <mc:Fallback>
        <control shapeId="16398" r:id="rId104" name="ComboBox13"/>
      </mc:Fallback>
    </mc:AlternateContent>
    <mc:AlternateContent xmlns:mc="http://schemas.openxmlformats.org/markup-compatibility/2006">
      <mc:Choice Requires="x14">
        <control shapeId="16397" r:id="rId105" name="ComboBox12">
          <controlPr defaultSize="0" autoLine="0" linkedCell="D17" listFillRange="systemtype" r:id="rId5">
            <anchor moveWithCells="1">
              <from>
                <xdr:col>3</xdr:col>
                <xdr:colOff>47625</xdr:colOff>
                <xdr:row>16</xdr:row>
                <xdr:rowOff>57150</xdr:rowOff>
              </from>
              <to>
                <xdr:col>3</xdr:col>
                <xdr:colOff>2638425</xdr:colOff>
                <xdr:row>16</xdr:row>
                <xdr:rowOff>400050</xdr:rowOff>
              </to>
            </anchor>
          </controlPr>
        </control>
      </mc:Choice>
      <mc:Fallback>
        <control shapeId="16397" r:id="rId105" name="ComboBox12"/>
      </mc:Fallback>
    </mc:AlternateContent>
    <mc:AlternateContent xmlns:mc="http://schemas.openxmlformats.org/markup-compatibility/2006">
      <mc:Choice Requires="x14">
        <control shapeId="16396" r:id="rId106" name="ComboBox11">
          <controlPr defaultSize="0" autoLine="0" linkedCell="D16" listFillRange="systemtype" r:id="rId5">
            <anchor moveWithCells="1">
              <from>
                <xdr:col>3</xdr:col>
                <xdr:colOff>47625</xdr:colOff>
                <xdr:row>15</xdr:row>
                <xdr:rowOff>57150</xdr:rowOff>
              </from>
              <to>
                <xdr:col>3</xdr:col>
                <xdr:colOff>2638425</xdr:colOff>
                <xdr:row>15</xdr:row>
                <xdr:rowOff>400050</xdr:rowOff>
              </to>
            </anchor>
          </controlPr>
        </control>
      </mc:Choice>
      <mc:Fallback>
        <control shapeId="16396" r:id="rId106" name="ComboBox11"/>
      </mc:Fallback>
    </mc:AlternateContent>
    <mc:AlternateContent xmlns:mc="http://schemas.openxmlformats.org/markup-compatibility/2006">
      <mc:Choice Requires="x14">
        <control shapeId="16395" r:id="rId107" name="ComboBox10">
          <controlPr defaultSize="0" autoLine="0" linkedCell="D15" listFillRange="systemtype" r:id="rId5">
            <anchor moveWithCells="1">
              <from>
                <xdr:col>3</xdr:col>
                <xdr:colOff>47625</xdr:colOff>
                <xdr:row>14</xdr:row>
                <xdr:rowOff>57150</xdr:rowOff>
              </from>
              <to>
                <xdr:col>3</xdr:col>
                <xdr:colOff>2638425</xdr:colOff>
                <xdr:row>14</xdr:row>
                <xdr:rowOff>400050</xdr:rowOff>
              </to>
            </anchor>
          </controlPr>
        </control>
      </mc:Choice>
      <mc:Fallback>
        <control shapeId="16395" r:id="rId107" name="ComboBox10"/>
      </mc:Fallback>
    </mc:AlternateContent>
    <mc:AlternateContent xmlns:mc="http://schemas.openxmlformats.org/markup-compatibility/2006">
      <mc:Choice Requires="x14">
        <control shapeId="16394" r:id="rId108" name="ComboBox9">
          <controlPr defaultSize="0" autoLine="0" linkedCell="D14" listFillRange="systemtype" r:id="rId5">
            <anchor moveWithCells="1">
              <from>
                <xdr:col>3</xdr:col>
                <xdr:colOff>47625</xdr:colOff>
                <xdr:row>13</xdr:row>
                <xdr:rowOff>57150</xdr:rowOff>
              </from>
              <to>
                <xdr:col>3</xdr:col>
                <xdr:colOff>2638425</xdr:colOff>
                <xdr:row>13</xdr:row>
                <xdr:rowOff>400050</xdr:rowOff>
              </to>
            </anchor>
          </controlPr>
        </control>
      </mc:Choice>
      <mc:Fallback>
        <control shapeId="16394" r:id="rId108" name="ComboBox9"/>
      </mc:Fallback>
    </mc:AlternateContent>
    <mc:AlternateContent xmlns:mc="http://schemas.openxmlformats.org/markup-compatibility/2006">
      <mc:Choice Requires="x14">
        <control shapeId="16393" r:id="rId109" name="ComboBox8">
          <controlPr defaultSize="0" autoLine="0" linkedCell="D13" listFillRange="systemtype" r:id="rId5">
            <anchor moveWithCells="1">
              <from>
                <xdr:col>3</xdr:col>
                <xdr:colOff>47625</xdr:colOff>
                <xdr:row>12</xdr:row>
                <xdr:rowOff>57150</xdr:rowOff>
              </from>
              <to>
                <xdr:col>3</xdr:col>
                <xdr:colOff>2638425</xdr:colOff>
                <xdr:row>12</xdr:row>
                <xdr:rowOff>400050</xdr:rowOff>
              </to>
            </anchor>
          </controlPr>
        </control>
      </mc:Choice>
      <mc:Fallback>
        <control shapeId="16393" r:id="rId109" name="ComboBox8"/>
      </mc:Fallback>
    </mc:AlternateContent>
    <mc:AlternateContent xmlns:mc="http://schemas.openxmlformats.org/markup-compatibility/2006">
      <mc:Choice Requires="x14">
        <control shapeId="16392" r:id="rId110" name="ComboBox7">
          <controlPr defaultSize="0" autoLine="0" linkedCell="D12" listFillRange="systemtype" r:id="rId5">
            <anchor moveWithCells="1">
              <from>
                <xdr:col>3</xdr:col>
                <xdr:colOff>47625</xdr:colOff>
                <xdr:row>11</xdr:row>
                <xdr:rowOff>57150</xdr:rowOff>
              </from>
              <to>
                <xdr:col>3</xdr:col>
                <xdr:colOff>2638425</xdr:colOff>
                <xdr:row>11</xdr:row>
                <xdr:rowOff>400050</xdr:rowOff>
              </to>
            </anchor>
          </controlPr>
        </control>
      </mc:Choice>
      <mc:Fallback>
        <control shapeId="16392" r:id="rId110" name="ComboBox7"/>
      </mc:Fallback>
    </mc:AlternateContent>
    <mc:AlternateContent xmlns:mc="http://schemas.openxmlformats.org/markup-compatibility/2006">
      <mc:Choice Requires="x14">
        <control shapeId="16391" r:id="rId111" name="ComboBox6">
          <controlPr defaultSize="0" autoLine="0" linkedCell="D11" listFillRange="systemtype" r:id="rId5">
            <anchor moveWithCells="1">
              <from>
                <xdr:col>3</xdr:col>
                <xdr:colOff>47625</xdr:colOff>
                <xdr:row>10</xdr:row>
                <xdr:rowOff>57150</xdr:rowOff>
              </from>
              <to>
                <xdr:col>3</xdr:col>
                <xdr:colOff>2638425</xdr:colOff>
                <xdr:row>10</xdr:row>
                <xdr:rowOff>400050</xdr:rowOff>
              </to>
            </anchor>
          </controlPr>
        </control>
      </mc:Choice>
      <mc:Fallback>
        <control shapeId="16391" r:id="rId111" name="ComboBox6"/>
      </mc:Fallback>
    </mc:AlternateContent>
    <mc:AlternateContent xmlns:mc="http://schemas.openxmlformats.org/markup-compatibility/2006">
      <mc:Choice Requires="x14">
        <control shapeId="16390" r:id="rId112" name="ComboBox5">
          <controlPr defaultSize="0" autoLine="0" linkedCell="D10" listFillRange="systemtype" r:id="rId5">
            <anchor moveWithCells="1">
              <from>
                <xdr:col>3</xdr:col>
                <xdr:colOff>47625</xdr:colOff>
                <xdr:row>9</xdr:row>
                <xdr:rowOff>57150</xdr:rowOff>
              </from>
              <to>
                <xdr:col>3</xdr:col>
                <xdr:colOff>2638425</xdr:colOff>
                <xdr:row>9</xdr:row>
                <xdr:rowOff>400050</xdr:rowOff>
              </to>
            </anchor>
          </controlPr>
        </control>
      </mc:Choice>
      <mc:Fallback>
        <control shapeId="16390" r:id="rId112" name="ComboBox5"/>
      </mc:Fallback>
    </mc:AlternateContent>
    <mc:AlternateContent xmlns:mc="http://schemas.openxmlformats.org/markup-compatibility/2006">
      <mc:Choice Requires="x14">
        <control shapeId="16389" r:id="rId113" name="ComboBox4">
          <controlPr defaultSize="0" autoLine="0" linkedCell="D9" listFillRange="systemtype" r:id="rId5">
            <anchor moveWithCells="1">
              <from>
                <xdr:col>3</xdr:col>
                <xdr:colOff>47625</xdr:colOff>
                <xdr:row>8</xdr:row>
                <xdr:rowOff>57150</xdr:rowOff>
              </from>
              <to>
                <xdr:col>3</xdr:col>
                <xdr:colOff>2638425</xdr:colOff>
                <xdr:row>8</xdr:row>
                <xdr:rowOff>400050</xdr:rowOff>
              </to>
            </anchor>
          </controlPr>
        </control>
      </mc:Choice>
      <mc:Fallback>
        <control shapeId="16389" r:id="rId113" name="ComboBox4"/>
      </mc:Fallback>
    </mc:AlternateContent>
    <mc:AlternateContent xmlns:mc="http://schemas.openxmlformats.org/markup-compatibility/2006">
      <mc:Choice Requires="x14">
        <control shapeId="16388" r:id="rId114" name="ComboBox3">
          <controlPr defaultSize="0" autoLine="0" linkedCell="D8" listFillRange="systemtype" r:id="rId5">
            <anchor moveWithCells="1">
              <from>
                <xdr:col>3</xdr:col>
                <xdr:colOff>47625</xdr:colOff>
                <xdr:row>7</xdr:row>
                <xdr:rowOff>57150</xdr:rowOff>
              </from>
              <to>
                <xdr:col>3</xdr:col>
                <xdr:colOff>2638425</xdr:colOff>
                <xdr:row>7</xdr:row>
                <xdr:rowOff>400050</xdr:rowOff>
              </to>
            </anchor>
          </controlPr>
        </control>
      </mc:Choice>
      <mc:Fallback>
        <control shapeId="16388" r:id="rId114" name="ComboBox3"/>
      </mc:Fallback>
    </mc:AlternateContent>
    <mc:AlternateContent xmlns:mc="http://schemas.openxmlformats.org/markup-compatibility/2006">
      <mc:Choice Requires="x14">
        <control shapeId="16387" r:id="rId115" name="ComboBox2">
          <controlPr defaultSize="0" autoLine="0" linkedCell="D7" listFillRange="systemtype" r:id="rId5">
            <anchor moveWithCells="1">
              <from>
                <xdr:col>3</xdr:col>
                <xdr:colOff>47625</xdr:colOff>
                <xdr:row>6</xdr:row>
                <xdr:rowOff>57150</xdr:rowOff>
              </from>
              <to>
                <xdr:col>3</xdr:col>
                <xdr:colOff>2638425</xdr:colOff>
                <xdr:row>6</xdr:row>
                <xdr:rowOff>400050</xdr:rowOff>
              </to>
            </anchor>
          </controlPr>
        </control>
      </mc:Choice>
      <mc:Fallback>
        <control shapeId="16387" r:id="rId115" name="ComboBox2"/>
      </mc:Fallback>
    </mc:AlternateContent>
    <mc:AlternateContent xmlns:mc="http://schemas.openxmlformats.org/markup-compatibility/2006">
      <mc:Choice Requires="x14">
        <control shapeId="16385" r:id="rId116" name="ComboBox1">
          <controlPr defaultSize="0" autoLine="0" linkedCell="D6" listFillRange="systemtype" r:id="rId5">
            <anchor moveWithCells="1">
              <from>
                <xdr:col>3</xdr:col>
                <xdr:colOff>47625</xdr:colOff>
                <xdr:row>5</xdr:row>
                <xdr:rowOff>57150</xdr:rowOff>
              </from>
              <to>
                <xdr:col>3</xdr:col>
                <xdr:colOff>2638425</xdr:colOff>
                <xdr:row>5</xdr:row>
                <xdr:rowOff>400050</xdr:rowOff>
              </to>
            </anchor>
          </controlPr>
        </control>
      </mc:Choice>
      <mc:Fallback>
        <control shapeId="16385" r:id="rId116" name="ComboBox1"/>
      </mc:Fallback>
    </mc:AlternateContent>
  </control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CN232"/>
  <sheetViews>
    <sheetView showGridLines="0" topLeftCell="B1" zoomScaleNormal="100" zoomScalePageLayoutView="70" workbookViewId="0">
      <selection activeCell="B1" sqref="B1"/>
    </sheetView>
  </sheetViews>
  <sheetFormatPr defaultColWidth="0" defaultRowHeight="15" x14ac:dyDescent="0.2"/>
  <cols>
    <col min="1" max="1" width="0" style="9" hidden="1" customWidth="1"/>
    <col min="2" max="3" width="50.7109375" style="9" customWidth="1"/>
    <col min="4" max="4" width="25.7109375" style="9" customWidth="1"/>
    <col min="5" max="5" width="10.7109375" style="9" customWidth="1"/>
    <col min="6" max="6" width="30.7109375" style="9" customWidth="1"/>
    <col min="7" max="7" width="40.7109375" style="9" customWidth="1"/>
    <col min="8" max="8" width="60.7109375" style="9" customWidth="1"/>
    <col min="9" max="9" width="25.7109375" style="9" customWidth="1"/>
    <col min="10" max="12" width="10.7109375" style="9" customWidth="1"/>
    <col min="13" max="13" width="80.7109375" style="9" customWidth="1"/>
    <col min="14" max="14" width="70.7109375" style="9" customWidth="1"/>
    <col min="15" max="15" width="60.7109375" style="9" customWidth="1"/>
    <col min="16" max="16" width="10.7109375" style="9" customWidth="1"/>
    <col min="17" max="17" width="10.7109375" style="4" customWidth="1"/>
    <col min="18" max="18" width="10.7109375" style="9" customWidth="1"/>
    <col min="19" max="19" width="0" style="9" hidden="1"/>
    <col min="20" max="20" width="80.7109375" style="9" customWidth="1"/>
    <col min="21" max="22" width="90.7109375" style="9" customWidth="1"/>
    <col min="23" max="23" width="0" style="11" hidden="1"/>
    <col min="24" max="25" width="0" style="9" hidden="1"/>
    <col min="26" max="26" width="12.7109375" style="9" customWidth="1"/>
    <col min="27" max="28" width="25.7109375" style="9" customWidth="1"/>
    <col min="29" max="29" width="55.7109375" style="9" customWidth="1"/>
    <col min="30" max="30" width="25.7109375" style="9" customWidth="1"/>
    <col min="31" max="31" width="60.7109375" style="9" customWidth="1"/>
    <col min="32" max="32" width="70.7109375" style="9" customWidth="1"/>
    <col min="33" max="33" width="65.7109375" style="9" customWidth="1"/>
    <col min="34" max="35" width="9.140625" style="9" customWidth="1"/>
    <col min="36" max="36" width="12.7109375" style="9" customWidth="1"/>
    <col min="37" max="38" width="25.7109375" style="9" customWidth="1"/>
    <col min="39" max="39" width="55.7109375" style="9" customWidth="1"/>
    <col min="40" max="40" width="25.7109375" style="9" customWidth="1"/>
    <col min="41" max="41" width="60.7109375" style="9" customWidth="1"/>
    <col min="42" max="42" width="70.7109375" style="9" customWidth="1"/>
    <col min="43" max="43" width="65.7109375" style="9" customWidth="1"/>
    <col min="44" max="45" width="9.140625" style="9" customWidth="1"/>
    <col min="46" max="46" width="12.7109375" style="9" customWidth="1"/>
    <col min="47" max="48" width="25.7109375" style="9" customWidth="1"/>
    <col min="49" max="49" width="65.7109375" style="9" customWidth="1"/>
    <col min="50" max="50" width="53.140625" style="9" customWidth="1"/>
    <col min="51" max="51" width="117" style="9" bestFit="1" customWidth="1"/>
    <col min="52" max="52" width="21.7109375" style="9" customWidth="1"/>
    <col min="53" max="54" width="9.140625" style="9" customWidth="1"/>
    <col min="55" max="55" width="12.7109375" style="9" customWidth="1"/>
    <col min="56" max="57" width="25.7109375" style="9" customWidth="1"/>
    <col min="58" max="58" width="65.7109375" style="9" customWidth="1"/>
    <col min="59" max="59" width="53.140625" style="9" customWidth="1"/>
    <col min="60" max="60" width="117" style="9" bestFit="1" customWidth="1"/>
    <col min="61" max="61" width="70.7109375" style="9" customWidth="1"/>
    <col min="62" max="63" width="9.140625" style="9" customWidth="1"/>
    <col min="64" max="64" width="12" style="9" customWidth="1"/>
    <col min="65" max="65" width="41.140625" style="9" bestFit="1" customWidth="1"/>
    <col min="66" max="66" width="44.28515625" style="9" bestFit="1" customWidth="1"/>
    <col min="67" max="68" width="60.7109375" style="9" customWidth="1"/>
    <col min="69" max="72" width="9.140625" style="9" customWidth="1"/>
    <col min="73" max="73" width="41.140625" style="9" bestFit="1" customWidth="1"/>
    <col min="74" max="74" width="44.28515625" style="9" bestFit="1" customWidth="1"/>
    <col min="75" max="76" width="60.7109375" style="9" customWidth="1"/>
    <col min="77" max="79" width="9" style="9" customWidth="1"/>
    <col min="80" max="80" width="9.140625" style="9" customWidth="1"/>
    <col min="81" max="84" width="30.7109375" style="9" customWidth="1"/>
    <col min="85" max="85" width="11" style="9" customWidth="1"/>
    <col min="86" max="86" width="10.5703125" style="9" customWidth="1"/>
    <col min="87" max="87" width="10.85546875" style="9" customWidth="1"/>
    <col min="88" max="88" width="10.140625" style="9" customWidth="1"/>
    <col min="89" max="92" width="30.7109375" style="9" customWidth="1"/>
    <col min="93" max="16384" width="0" style="9" hidden="1"/>
  </cols>
  <sheetData>
    <row r="1" spans="1:92" ht="39.950000000000003" customHeight="1" x14ac:dyDescent="0.3">
      <c r="A1" s="244" t="str">
        <f>'Contact Information'!A1:B1</f>
        <v>Rev A.02.09.002</v>
      </c>
      <c r="B1" s="347" t="str">
        <f>'Contact Information'!$A$1</f>
        <v>Rev A.02.09.002</v>
      </c>
      <c r="L1" s="3"/>
      <c r="M1" s="27"/>
      <c r="N1" s="3"/>
      <c r="O1" s="3"/>
      <c r="P1" s="3"/>
      <c r="Q1" s="3"/>
      <c r="T1" s="26"/>
      <c r="AA1" s="26"/>
      <c r="AK1" s="26"/>
      <c r="AU1" s="26"/>
      <c r="BD1" s="26"/>
      <c r="BL1" s="234"/>
      <c r="BM1" s="235"/>
      <c r="BN1" s="235"/>
      <c r="BO1" s="235"/>
      <c r="BP1" s="235"/>
      <c r="BQ1" s="235"/>
    </row>
    <row r="2" spans="1:92" ht="50.1" customHeight="1" thickBot="1" x14ac:dyDescent="0.45">
      <c r="B2" s="233" t="str">
        <f>IF(AND(D18&gt;56),"Warning!  This installation exceeds the 50 instrument maximum for a Gateway. A second Gateway is required for this installation.","")</f>
        <v/>
      </c>
      <c r="C2" s="233"/>
      <c r="D2" s="233"/>
      <c r="E2" s="233"/>
      <c r="L2" s="5"/>
      <c r="M2" s="322" t="s">
        <v>108</v>
      </c>
      <c r="N2" s="323"/>
      <c r="O2" s="323"/>
      <c r="P2" s="323"/>
      <c r="Q2" s="323"/>
      <c r="AA2" s="26"/>
      <c r="BQ2" s="235"/>
    </row>
    <row r="3" spans="1:92" ht="50.1" customHeight="1" thickBot="1" x14ac:dyDescent="0.4">
      <c r="B3" s="309" t="s">
        <v>1</v>
      </c>
      <c r="C3" s="310"/>
      <c r="D3" s="315" t="s">
        <v>66</v>
      </c>
      <c r="E3" s="316"/>
      <c r="G3" s="326" t="s">
        <v>64</v>
      </c>
      <c r="H3" s="327"/>
      <c r="I3" s="318" t="s">
        <v>65</v>
      </c>
      <c r="J3" s="319"/>
      <c r="L3" s="5"/>
      <c r="P3" s="34"/>
      <c r="Q3" s="34"/>
      <c r="S3" s="40"/>
      <c r="T3" s="307" t="s">
        <v>17</v>
      </c>
      <c r="U3" s="307"/>
      <c r="V3" s="307"/>
      <c r="W3" s="12"/>
      <c r="X3" s="12"/>
      <c r="Z3" s="193" t="s">
        <v>0</v>
      </c>
      <c r="AA3" s="195" t="s">
        <v>60</v>
      </c>
      <c r="AB3" s="195" t="s">
        <v>41</v>
      </c>
      <c r="AC3" s="195" t="s">
        <v>1</v>
      </c>
      <c r="AD3" s="195" t="s">
        <v>218</v>
      </c>
      <c r="AE3" s="196" t="s">
        <v>147</v>
      </c>
      <c r="AF3" s="195" t="s">
        <v>56</v>
      </c>
      <c r="AG3" s="195" t="s">
        <v>125</v>
      </c>
      <c r="AJ3" s="193" t="s">
        <v>0</v>
      </c>
      <c r="AK3" s="195" t="s">
        <v>60</v>
      </c>
      <c r="AL3" s="195" t="s">
        <v>41</v>
      </c>
      <c r="AM3" s="195" t="s">
        <v>1</v>
      </c>
      <c r="AN3" s="195" t="s">
        <v>218</v>
      </c>
      <c r="AO3" s="196" t="s">
        <v>147</v>
      </c>
      <c r="AP3" s="195" t="s">
        <v>56</v>
      </c>
      <c r="AQ3" s="195" t="s">
        <v>125</v>
      </c>
      <c r="AT3" s="193" t="s">
        <v>0</v>
      </c>
      <c r="AU3" s="195" t="s">
        <v>60</v>
      </c>
      <c r="AV3" s="195" t="s">
        <v>41</v>
      </c>
      <c r="AW3" s="195" t="s">
        <v>1</v>
      </c>
      <c r="AX3" s="196" t="s">
        <v>56</v>
      </c>
      <c r="AY3" s="195" t="s">
        <v>147</v>
      </c>
      <c r="AZ3" s="195" t="s">
        <v>125</v>
      </c>
      <c r="BA3" s="20"/>
      <c r="BB3" s="20"/>
      <c r="BC3" s="193" t="s">
        <v>0</v>
      </c>
      <c r="BD3" s="195" t="s">
        <v>60</v>
      </c>
      <c r="BE3" s="195" t="s">
        <v>41</v>
      </c>
      <c r="BF3" s="195" t="s">
        <v>1</v>
      </c>
      <c r="BG3" s="196" t="s">
        <v>56</v>
      </c>
      <c r="BH3" s="195" t="s">
        <v>147</v>
      </c>
      <c r="BI3" s="195" t="s">
        <v>125</v>
      </c>
      <c r="BJ3" s="20"/>
      <c r="BK3" s="20"/>
      <c r="BL3" s="193"/>
      <c r="BM3" s="195" t="s">
        <v>193</v>
      </c>
      <c r="BN3" s="195" t="s">
        <v>198</v>
      </c>
      <c r="BO3" s="195" t="s">
        <v>194</v>
      </c>
      <c r="BP3" s="195" t="s">
        <v>195</v>
      </c>
      <c r="BQ3" s="236"/>
      <c r="BR3" s="204"/>
      <c r="BS3" s="204"/>
      <c r="BT3" s="212" t="s">
        <v>0</v>
      </c>
      <c r="BU3" s="195" t="s">
        <v>192</v>
      </c>
      <c r="BV3" s="195" t="s">
        <v>196</v>
      </c>
      <c r="BW3" s="195" t="s">
        <v>147</v>
      </c>
      <c r="BX3" s="195" t="s">
        <v>125</v>
      </c>
      <c r="BY3" s="236"/>
      <c r="CB3" s="193" t="s">
        <v>0</v>
      </c>
      <c r="CC3" s="195" t="s">
        <v>272</v>
      </c>
      <c r="CD3" s="195" t="s">
        <v>273</v>
      </c>
      <c r="CE3" s="195" t="s">
        <v>274</v>
      </c>
      <c r="CF3" s="195" t="s">
        <v>125</v>
      </c>
      <c r="CJ3" s="193" t="s">
        <v>0</v>
      </c>
      <c r="CK3" s="195" t="s">
        <v>272</v>
      </c>
      <c r="CL3" s="195" t="s">
        <v>273</v>
      </c>
      <c r="CM3" s="253" t="s">
        <v>274</v>
      </c>
      <c r="CN3" s="254" t="s">
        <v>125</v>
      </c>
    </row>
    <row r="4" spans="1:92" ht="50.1" customHeight="1" thickBot="1" x14ac:dyDescent="0.4">
      <c r="B4" s="311" t="s">
        <v>55</v>
      </c>
      <c r="C4" s="312"/>
      <c r="D4" s="58">
        <f>'ChemStation Agilent Instruments'!AD6+'Distributed Agilent Instruments'!AD7</f>
        <v>0</v>
      </c>
      <c r="E4" s="55"/>
      <c r="G4" s="328" t="s">
        <v>208</v>
      </c>
      <c r="H4" s="314"/>
      <c r="I4" s="59">
        <f>'ChemStation Agilent Instruments'!AG7+'ChemStation Agilent Instruments'!AG8</f>
        <v>0</v>
      </c>
      <c r="J4" s="56"/>
      <c r="L4" s="5"/>
      <c r="M4" s="324" t="s">
        <v>103</v>
      </c>
      <c r="N4" s="325"/>
      <c r="O4" s="57"/>
      <c r="P4" s="34"/>
      <c r="Q4" s="34"/>
      <c r="S4" s="40"/>
      <c r="T4" s="42" t="s">
        <v>2</v>
      </c>
      <c r="U4" s="308" t="str">
        <f>IF('Gateway PC'!C9=0," ",'Gateway PC'!C9)</f>
        <v>Select One</v>
      </c>
      <c r="V4" s="308"/>
      <c r="W4" s="41"/>
      <c r="X4" s="6"/>
      <c r="Y4" s="66"/>
      <c r="Z4" s="194">
        <v>1</v>
      </c>
      <c r="AA4" s="30" t="str">
        <f t="shared" ref="AA4:AB4" si="0">IF(AA39=0," ",AA39)</f>
        <v xml:space="preserve"> </v>
      </c>
      <c r="AB4" s="31" t="str">
        <f t="shared" si="0"/>
        <v xml:space="preserve"> </v>
      </c>
      <c r="AC4" s="31" t="str">
        <f>IF(OR(AC39="Select One",AC39=0)," ",AC39)</f>
        <v xml:space="preserve"> </v>
      </c>
      <c r="AD4" s="31" t="str">
        <f t="shared" ref="AD4:AD28" si="1">IF(AD39=0," ",AD39)</f>
        <v xml:space="preserve"> </v>
      </c>
      <c r="AE4" s="31" t="str">
        <f>IF(OR(AE39=0)," ",AE39)</f>
        <v/>
      </c>
      <c r="AF4" s="188" t="str">
        <f>IF(OR(AF39=0)," ",AF39)</f>
        <v/>
      </c>
      <c r="AG4" s="190" t="str">
        <f>IF(OR(AG39=0)," ",AG39)</f>
        <v xml:space="preserve"> </v>
      </c>
      <c r="AI4" s="67"/>
      <c r="AJ4" s="194">
        <v>26</v>
      </c>
      <c r="AK4" s="30" t="str">
        <f>IF(AA64=0," ",AA64)</f>
        <v xml:space="preserve"> </v>
      </c>
      <c r="AL4" s="31" t="str">
        <f>IF(AB64=0," ",AB64)</f>
        <v xml:space="preserve"> </v>
      </c>
      <c r="AM4" s="31" t="str">
        <f>IF(OR(AC64="Select One",AC64=0)," ",AC64)</f>
        <v xml:space="preserve"> </v>
      </c>
      <c r="AN4" s="31" t="str">
        <f>IF(AD64=0," ",AD64)</f>
        <v xml:space="preserve"> </v>
      </c>
      <c r="AO4" s="31" t="str">
        <f>IF(OR(AE64=0)," ",AE64)</f>
        <v/>
      </c>
      <c r="AP4" s="188" t="str">
        <f>IF(OR(AF64=0)," ",AF64)</f>
        <v/>
      </c>
      <c r="AQ4" s="190" t="str">
        <f>IF(OR(AG64=0)," ",AG64)</f>
        <v xml:space="preserve"> </v>
      </c>
      <c r="AS4" s="67"/>
      <c r="AT4" s="194">
        <v>1</v>
      </c>
      <c r="AU4" s="30" t="str">
        <f t="shared" ref="AU4:AX5" si="2">IF(AU39=0," ",AU39)</f>
        <v xml:space="preserve"> </v>
      </c>
      <c r="AV4" s="31" t="str">
        <f t="shared" si="2"/>
        <v xml:space="preserve"> </v>
      </c>
      <c r="AW4" s="31" t="str">
        <f>IF(OR(AW39="Select One",AW39=0)," ",AW39)</f>
        <v xml:space="preserve"> </v>
      </c>
      <c r="AX4" s="31" t="str">
        <f t="shared" si="2"/>
        <v/>
      </c>
      <c r="AY4" s="188" t="str">
        <f>IF(AY39=0," ",AY39)</f>
        <v/>
      </c>
      <c r="AZ4" s="32" t="str">
        <f>IF(OR(AZ39=0)," ",AZ39)</f>
        <v xml:space="preserve"> </v>
      </c>
      <c r="BA4" s="20"/>
      <c r="BB4" s="67"/>
      <c r="BC4" s="194">
        <v>29</v>
      </c>
      <c r="BD4" s="30" t="str">
        <f>IF(AU67=0," ",AU67)</f>
        <v xml:space="preserve"> </v>
      </c>
      <c r="BE4" s="31" t="str">
        <f>IF(AV67=0," ",AV67)</f>
        <v xml:space="preserve"> </v>
      </c>
      <c r="BF4" s="31" t="str">
        <f>IF(OR(AW67="Select One",AW67=0)," ",AW67)</f>
        <v xml:space="preserve"> </v>
      </c>
      <c r="BG4" s="31" t="str">
        <f>IF(AX67=0," ",AX67)</f>
        <v/>
      </c>
      <c r="BH4" s="188" t="str">
        <f>IF(AY67=0," ",AY67)</f>
        <v/>
      </c>
      <c r="BI4" s="32" t="str">
        <f>IF(OR(AZ67=0)," ",AZ67)</f>
        <v xml:space="preserve"> </v>
      </c>
      <c r="BJ4" s="20"/>
      <c r="BK4" s="67"/>
      <c r="BL4" s="209"/>
      <c r="BM4" s="207" t="str">
        <f>IF(BM40=0,"",BM40)</f>
        <v>Enter Database Name if using Empower Toolkit</v>
      </c>
      <c r="BN4" s="207" t="str">
        <f>IF(BN40=0,"",BN40)</f>
        <v>Enter Project Name if using Empower Toolkit</v>
      </c>
      <c r="BO4" s="207" t="str">
        <f>IF(BO40=0,"",BO40)</f>
        <v/>
      </c>
      <c r="BP4" s="210" t="str">
        <f>IF(BP40=0,"",BP40)</f>
        <v/>
      </c>
      <c r="BQ4" s="236"/>
      <c r="BR4" s="205"/>
      <c r="BS4" s="205"/>
      <c r="BT4" s="209">
        <v>29</v>
      </c>
      <c r="BU4" s="206" t="str">
        <f>IF(BM70=0,"",BM70)</f>
        <v/>
      </c>
      <c r="BV4" s="206" t="str">
        <f>IF(BN70=0,"",BN70)</f>
        <v/>
      </c>
      <c r="BW4" s="206" t="str">
        <f>IF(BO70=0,"",BO70)</f>
        <v/>
      </c>
      <c r="BX4" s="190" t="str">
        <f>IF(BP70=0,"",BP70)</f>
        <v/>
      </c>
      <c r="BY4" s="236"/>
      <c r="CB4" s="194">
        <f>IF(CB39=0,"",CB39)</f>
        <v>1</v>
      </c>
      <c r="CC4" s="30" t="str">
        <f>IF(CC39=0,"",CC39)</f>
        <v/>
      </c>
      <c r="CD4" s="31" t="str">
        <f t="shared" ref="CD4:CF4" si="3">IF(CD39=0,"",CD39)</f>
        <v/>
      </c>
      <c r="CE4" s="188" t="str">
        <f t="shared" si="3"/>
        <v/>
      </c>
      <c r="CF4" s="252" t="str">
        <f t="shared" si="3"/>
        <v/>
      </c>
      <c r="CJ4" s="194">
        <f>IF(CB67=0,"",CB67)</f>
        <v>29</v>
      </c>
      <c r="CK4" s="30" t="str">
        <f>IF(CC67=0,"",CC67)</f>
        <v/>
      </c>
      <c r="CL4" s="31" t="str">
        <f>IF(CD67=0,"",CD67)</f>
        <v/>
      </c>
      <c r="CM4" s="188" t="str">
        <f>IF(CE67=0,"",CE67)</f>
        <v/>
      </c>
      <c r="CN4" s="32" t="str">
        <f>IF(CF67=0,"",CF67)</f>
        <v/>
      </c>
    </row>
    <row r="5" spans="1:92" ht="50.1" customHeight="1" thickBot="1" x14ac:dyDescent="0.4">
      <c r="B5" s="311" t="s">
        <v>115</v>
      </c>
      <c r="C5" s="312"/>
      <c r="D5" s="58">
        <f>'ChemStation Agilent Instruments'!AD7</f>
        <v>0</v>
      </c>
      <c r="E5" s="55"/>
      <c r="G5" s="313" t="s">
        <v>61</v>
      </c>
      <c r="H5" s="314"/>
      <c r="I5" s="59">
        <f>'ChemStation Agilent Instruments'!AG8</f>
        <v>0</v>
      </c>
      <c r="J5" s="56"/>
      <c r="L5" s="5"/>
      <c r="M5" s="45" t="s">
        <v>81</v>
      </c>
      <c r="N5" s="46" t="str">
        <f>IF('Gateway PC'!C35=0," ",'Gateway PC'!C35)</f>
        <v xml:space="preserve"> </v>
      </c>
      <c r="O5" s="47"/>
      <c r="P5" s="34"/>
      <c r="Q5" s="34"/>
      <c r="S5" s="40"/>
      <c r="T5" s="42" t="s">
        <v>4</v>
      </c>
      <c r="U5" s="308" t="str">
        <f>IF('Gateway PC'!C10=0," ",'Gateway PC'!C10)</f>
        <v xml:space="preserve"> </v>
      </c>
      <c r="V5" s="308"/>
      <c r="W5" s="41"/>
      <c r="X5" s="6"/>
      <c r="Y5" s="66"/>
      <c r="Z5" s="194">
        <v>2</v>
      </c>
      <c r="AA5" s="30" t="str">
        <f t="shared" ref="AA5:AB5" si="4">IF(AA40=0," ",AA40)</f>
        <v xml:space="preserve"> </v>
      </c>
      <c r="AB5" s="31" t="str">
        <f t="shared" si="4"/>
        <v xml:space="preserve"> </v>
      </c>
      <c r="AC5" s="31" t="str">
        <f t="shared" ref="AC5:AC28" si="5">IF(OR(AC40="Select One",AC40=0)," ",AC40)</f>
        <v xml:space="preserve"> </v>
      </c>
      <c r="AD5" s="31" t="str">
        <f t="shared" si="1"/>
        <v xml:space="preserve"> </v>
      </c>
      <c r="AE5" s="31" t="str">
        <f t="shared" ref="AE5:AG5" si="6">IF(OR(AE40=0)," ",AE40)</f>
        <v/>
      </c>
      <c r="AF5" s="188" t="str">
        <f t="shared" si="6"/>
        <v/>
      </c>
      <c r="AG5" s="32" t="str">
        <f t="shared" si="6"/>
        <v xml:space="preserve"> </v>
      </c>
      <c r="AI5" s="67"/>
      <c r="AJ5" s="194">
        <v>27</v>
      </c>
      <c r="AK5" s="30" t="str">
        <f t="shared" ref="AK5:AL5" si="7">IF(AA65=0," ",AA65)</f>
        <v xml:space="preserve"> </v>
      </c>
      <c r="AL5" s="31" t="str">
        <f t="shared" si="7"/>
        <v xml:space="preserve"> </v>
      </c>
      <c r="AM5" s="31" t="str">
        <f t="shared" ref="AM5:AM28" si="8">IF(OR(AC65="Select One",AC65=0)," ",AC65)</f>
        <v xml:space="preserve"> </v>
      </c>
      <c r="AN5" s="31" t="str">
        <f t="shared" ref="AN5:AN28" si="9">IF(AD65=0," ",AD65)</f>
        <v xml:space="preserve"> </v>
      </c>
      <c r="AO5" s="31" t="str">
        <f t="shared" ref="AO5:AQ5" si="10">IF(OR(AE65=0)," ",AE65)</f>
        <v/>
      </c>
      <c r="AP5" s="188" t="str">
        <f t="shared" si="10"/>
        <v/>
      </c>
      <c r="AQ5" s="32" t="str">
        <f t="shared" si="10"/>
        <v xml:space="preserve"> </v>
      </c>
      <c r="AS5" s="67"/>
      <c r="AT5" s="194">
        <v>2</v>
      </c>
      <c r="AU5" s="30" t="str">
        <f t="shared" si="2"/>
        <v xml:space="preserve"> </v>
      </c>
      <c r="AV5" s="31" t="str">
        <f t="shared" si="2"/>
        <v xml:space="preserve"> </v>
      </c>
      <c r="AW5" s="31" t="str">
        <f>IF(OR(AW40="Select One",AW40=0)," ",AW40)</f>
        <v xml:space="preserve"> </v>
      </c>
      <c r="AX5" s="31" t="str">
        <f t="shared" ref="AX5:AY5" si="11">IF(AX40=0," ",AX40)</f>
        <v/>
      </c>
      <c r="AY5" s="188" t="str">
        <f t="shared" si="11"/>
        <v/>
      </c>
      <c r="AZ5" s="32" t="str">
        <f>IF(OR(AZ40=0)," ",AZ40)</f>
        <v xml:space="preserve"> </v>
      </c>
      <c r="BA5" s="20"/>
      <c r="BB5" s="67"/>
      <c r="BC5" s="194">
        <v>30</v>
      </c>
      <c r="BD5" s="30" t="str">
        <f t="shared" ref="BD5:BE5" si="12">IF(AU68=0," ",AU68)</f>
        <v xml:space="preserve"> </v>
      </c>
      <c r="BE5" s="31" t="str">
        <f t="shared" si="12"/>
        <v xml:space="preserve"> </v>
      </c>
      <c r="BF5" s="31" t="str">
        <f t="shared" ref="BF5:BF31" si="13">IF(OR(AW68="Select One",AW68=0)," ",AW68)</f>
        <v xml:space="preserve"> </v>
      </c>
      <c r="BG5" s="31" t="str">
        <f t="shared" ref="BG5:BH5" si="14">IF(AX68=0," ",AX68)</f>
        <v/>
      </c>
      <c r="BH5" s="188" t="str">
        <f t="shared" si="14"/>
        <v/>
      </c>
      <c r="BI5" s="32" t="str">
        <f t="shared" ref="BI5:BI31" si="15">IF(OR(AZ68=0)," ",AZ68)</f>
        <v xml:space="preserve"> </v>
      </c>
      <c r="BJ5" s="20"/>
      <c r="BK5" s="67"/>
      <c r="BL5" s="208" t="s">
        <v>0</v>
      </c>
      <c r="BM5" s="195" t="s">
        <v>192</v>
      </c>
      <c r="BN5" s="195" t="s">
        <v>196</v>
      </c>
      <c r="BO5" s="195" t="s">
        <v>147</v>
      </c>
      <c r="BP5" s="195" t="s">
        <v>125</v>
      </c>
      <c r="BQ5" s="40"/>
      <c r="BR5" s="205"/>
      <c r="BS5" s="205"/>
      <c r="BT5" s="209">
        <f t="shared" ref="BT5:BT31" si="16">BT4+1</f>
        <v>30</v>
      </c>
      <c r="BU5" s="206" t="str">
        <f t="shared" ref="BU5:BX5" si="17">IF(BM71=0,"",BM71)</f>
        <v/>
      </c>
      <c r="BV5" s="206" t="str">
        <f t="shared" si="17"/>
        <v/>
      </c>
      <c r="BW5" s="206" t="str">
        <f t="shared" si="17"/>
        <v/>
      </c>
      <c r="BX5" s="190" t="str">
        <f t="shared" si="17"/>
        <v/>
      </c>
      <c r="BY5" s="236"/>
      <c r="CB5" s="194">
        <f t="shared" ref="CB5:CF5" si="18">IF(CB40=0,"",CB40)</f>
        <v>2</v>
      </c>
      <c r="CC5" s="30" t="str">
        <f t="shared" si="18"/>
        <v/>
      </c>
      <c r="CD5" s="31" t="str">
        <f t="shared" si="18"/>
        <v/>
      </c>
      <c r="CE5" s="188" t="str">
        <f t="shared" si="18"/>
        <v/>
      </c>
      <c r="CF5" s="32" t="str">
        <f t="shared" si="18"/>
        <v/>
      </c>
      <c r="CJ5" s="194">
        <f t="shared" ref="CJ5:CN5" si="19">IF(CB68=0,"",CB68)</f>
        <v>30</v>
      </c>
      <c r="CK5" s="30" t="str">
        <f t="shared" si="19"/>
        <v/>
      </c>
      <c r="CL5" s="31" t="str">
        <f t="shared" si="19"/>
        <v/>
      </c>
      <c r="CM5" s="188" t="str">
        <f t="shared" si="19"/>
        <v/>
      </c>
      <c r="CN5" s="32" t="str">
        <f t="shared" si="19"/>
        <v/>
      </c>
    </row>
    <row r="6" spans="1:92" ht="50.1" customHeight="1" thickBot="1" x14ac:dyDescent="0.4">
      <c r="B6" s="311" t="s">
        <v>203</v>
      </c>
      <c r="C6" s="312"/>
      <c r="D6" s="58">
        <f>'ChemStation Agilent Instruments'!AD8</f>
        <v>0</v>
      </c>
      <c r="E6" s="55"/>
      <c r="G6" s="313" t="s">
        <v>58</v>
      </c>
      <c r="H6" s="314"/>
      <c r="I6" s="59">
        <f>'ChemStation Agilent Instruments'!AG9+'Distributed Agilent Instruments'!BH7</f>
        <v>0</v>
      </c>
      <c r="J6" s="56"/>
      <c r="L6" s="5"/>
      <c r="M6" s="48" t="s">
        <v>101</v>
      </c>
      <c r="N6" s="46" t="str">
        <f>IF('Gateway PC'!C36=0," ",'Gateway PC'!C36)</f>
        <v xml:space="preserve"> </v>
      </c>
      <c r="O6" s="47"/>
      <c r="P6" s="34"/>
      <c r="Q6" s="34"/>
      <c r="S6" s="40"/>
      <c r="T6" s="42" t="s">
        <v>68</v>
      </c>
      <c r="U6" s="308" t="str">
        <f>IF('Gateway PC'!C12=0," ",'Gateway PC'!C12)</f>
        <v>Select One</v>
      </c>
      <c r="V6" s="308"/>
      <c r="W6" s="41"/>
      <c r="X6" s="6"/>
      <c r="Y6" s="66"/>
      <c r="Z6" s="194">
        <v>3</v>
      </c>
      <c r="AA6" s="30" t="str">
        <f t="shared" ref="AA6:AB6" si="20">IF(AA41=0," ",AA41)</f>
        <v xml:space="preserve"> </v>
      </c>
      <c r="AB6" s="31" t="str">
        <f t="shared" si="20"/>
        <v xml:space="preserve"> </v>
      </c>
      <c r="AC6" s="31" t="str">
        <f t="shared" si="5"/>
        <v xml:space="preserve"> </v>
      </c>
      <c r="AD6" s="31" t="str">
        <f t="shared" si="1"/>
        <v xml:space="preserve"> </v>
      </c>
      <c r="AE6" s="31" t="str">
        <f t="shared" ref="AE6:AG6" si="21">IF(OR(AE41=0)," ",AE41)</f>
        <v/>
      </c>
      <c r="AF6" s="188" t="str">
        <f t="shared" si="21"/>
        <v/>
      </c>
      <c r="AG6" s="32" t="str">
        <f t="shared" si="21"/>
        <v xml:space="preserve"> </v>
      </c>
      <c r="AI6" s="67"/>
      <c r="AJ6" s="194">
        <v>28</v>
      </c>
      <c r="AK6" s="30" t="str">
        <f t="shared" ref="AK6:AL6" si="22">IF(AA66=0," ",AA66)</f>
        <v xml:space="preserve"> </v>
      </c>
      <c r="AL6" s="31" t="str">
        <f t="shared" si="22"/>
        <v xml:space="preserve"> </v>
      </c>
      <c r="AM6" s="31" t="str">
        <f t="shared" si="8"/>
        <v xml:space="preserve"> </v>
      </c>
      <c r="AN6" s="31" t="str">
        <f t="shared" si="9"/>
        <v xml:space="preserve"> </v>
      </c>
      <c r="AO6" s="31" t="str">
        <f t="shared" ref="AO6:AQ6" si="23">IF(OR(AE66=0)," ",AE66)</f>
        <v/>
      </c>
      <c r="AP6" s="188" t="str">
        <f t="shared" si="23"/>
        <v/>
      </c>
      <c r="AQ6" s="32" t="str">
        <f t="shared" si="23"/>
        <v xml:space="preserve"> </v>
      </c>
      <c r="AS6" s="67"/>
      <c r="AT6" s="194">
        <v>3</v>
      </c>
      <c r="AU6" s="30" t="str">
        <f t="shared" ref="AU6:AV6" si="24">IF(AU41=0," ",AU41)</f>
        <v xml:space="preserve"> </v>
      </c>
      <c r="AV6" s="31" t="str">
        <f t="shared" si="24"/>
        <v xml:space="preserve"> </v>
      </c>
      <c r="AW6" s="31" t="str">
        <f>IF(OR(AW41="Select One",AW41=0)," ",AW41)</f>
        <v xml:space="preserve"> </v>
      </c>
      <c r="AX6" s="31" t="str">
        <f t="shared" ref="AX6:AY6" si="25">IF(AX41=0," ",AX41)</f>
        <v/>
      </c>
      <c r="AY6" s="188" t="str">
        <f t="shared" si="25"/>
        <v/>
      </c>
      <c r="AZ6" s="32" t="str">
        <f>IF(OR(AZ41=0)," ",AZ41)</f>
        <v xml:space="preserve"> </v>
      </c>
      <c r="BA6" s="20"/>
      <c r="BB6" s="67"/>
      <c r="BC6" s="194">
        <v>31</v>
      </c>
      <c r="BD6" s="30" t="str">
        <f t="shared" ref="BD6:BE6" si="26">IF(AU69=0," ",AU69)</f>
        <v xml:space="preserve"> </v>
      </c>
      <c r="BE6" s="31" t="str">
        <f t="shared" si="26"/>
        <v xml:space="preserve"> </v>
      </c>
      <c r="BF6" s="31" t="str">
        <f t="shared" si="13"/>
        <v xml:space="preserve"> </v>
      </c>
      <c r="BG6" s="31" t="str">
        <f t="shared" ref="BG6:BH6" si="27">IF(AX69=0," ",AX69)</f>
        <v/>
      </c>
      <c r="BH6" s="188" t="str">
        <f t="shared" si="27"/>
        <v/>
      </c>
      <c r="BI6" s="32" t="str">
        <f t="shared" si="15"/>
        <v xml:space="preserve"> </v>
      </c>
      <c r="BJ6" s="20"/>
      <c r="BK6" s="67"/>
      <c r="BL6" s="209">
        <v>1</v>
      </c>
      <c r="BM6" s="206" t="str">
        <f t="shared" ref="BM6:BP30" si="28">IF(BM42=0,"",BM42)</f>
        <v/>
      </c>
      <c r="BN6" s="206" t="str">
        <f t="shared" si="28"/>
        <v/>
      </c>
      <c r="BO6" s="206" t="str">
        <f t="shared" si="28"/>
        <v/>
      </c>
      <c r="BP6" s="190" t="str">
        <f t="shared" si="28"/>
        <v/>
      </c>
      <c r="BQ6" s="236"/>
      <c r="BR6" s="205"/>
      <c r="BS6" s="205"/>
      <c r="BT6" s="209">
        <f t="shared" si="16"/>
        <v>31</v>
      </c>
      <c r="BU6" s="206" t="str">
        <f t="shared" ref="BU6:BX6" si="29">IF(BM72=0,"",BM72)</f>
        <v/>
      </c>
      <c r="BV6" s="206" t="str">
        <f t="shared" si="29"/>
        <v/>
      </c>
      <c r="BW6" s="206" t="str">
        <f t="shared" si="29"/>
        <v/>
      </c>
      <c r="BX6" s="190" t="str">
        <f t="shared" si="29"/>
        <v/>
      </c>
      <c r="BY6" s="236"/>
      <c r="CB6" s="194">
        <f t="shared" ref="CB6:CF6" si="30">IF(CB41=0,"",CB41)</f>
        <v>3</v>
      </c>
      <c r="CC6" s="30" t="str">
        <f t="shared" si="30"/>
        <v/>
      </c>
      <c r="CD6" s="31" t="str">
        <f t="shared" si="30"/>
        <v/>
      </c>
      <c r="CE6" s="188" t="str">
        <f t="shared" si="30"/>
        <v/>
      </c>
      <c r="CF6" s="32" t="str">
        <f t="shared" si="30"/>
        <v/>
      </c>
      <c r="CJ6" s="194">
        <f t="shared" ref="CJ6:CN6" si="31">IF(CB69=0,"",CB69)</f>
        <v>31</v>
      </c>
      <c r="CK6" s="30" t="str">
        <f t="shared" si="31"/>
        <v/>
      </c>
      <c r="CL6" s="31" t="str">
        <f t="shared" si="31"/>
        <v/>
      </c>
      <c r="CM6" s="188" t="str">
        <f t="shared" si="31"/>
        <v/>
      </c>
      <c r="CN6" s="32" t="str">
        <f t="shared" si="31"/>
        <v/>
      </c>
    </row>
    <row r="7" spans="1:92" ht="50.1" customHeight="1" thickBot="1" x14ac:dyDescent="0.4">
      <c r="B7" s="311" t="s">
        <v>212</v>
      </c>
      <c r="C7" s="312"/>
      <c r="D7" s="58">
        <f>'ChemStation Agilent Instruments'!AD9</f>
        <v>0</v>
      </c>
      <c r="E7" s="55"/>
      <c r="G7" s="313" t="s">
        <v>114</v>
      </c>
      <c r="H7" s="314"/>
      <c r="I7" s="59">
        <f>'ChemStation Agilent Instruments'!AG9+'Distributed Agilent Instruments'!BH7</f>
        <v>0</v>
      </c>
      <c r="J7" s="56"/>
      <c r="L7" s="5"/>
      <c r="M7" s="48" t="s">
        <v>102</v>
      </c>
      <c r="N7" s="46" t="str">
        <f>IF('Gateway PC'!C37=0," ",'Gateway PC'!C37)</f>
        <v xml:space="preserve"> </v>
      </c>
      <c r="O7" s="47"/>
      <c r="P7" s="34"/>
      <c r="Q7" s="34"/>
      <c r="S7" s="40"/>
      <c r="T7" s="42" t="str">
        <f>IF(OR($T$37,$T$39),'Gateway PC'!B14," ")</f>
        <v xml:space="preserve"> </v>
      </c>
      <c r="U7" s="44" t="str">
        <f>IF('Gateway PC'!$C$14='Gateway PC'!$AD$15,'Gateway PC'!$C$13," ")</f>
        <v xml:space="preserve"> </v>
      </c>
      <c r="V7" s="44" t="str">
        <f>IF(OR($T$37),'Gateway PC'!D13," ")</f>
        <v xml:space="preserve"> </v>
      </c>
      <c r="W7" s="7"/>
      <c r="X7" s="7"/>
      <c r="Y7" s="66"/>
      <c r="Z7" s="194">
        <v>4</v>
      </c>
      <c r="AA7" s="30" t="str">
        <f t="shared" ref="AA7:AB7" si="32">IF(AA42=0," ",AA42)</f>
        <v xml:space="preserve"> </v>
      </c>
      <c r="AB7" s="31" t="str">
        <f t="shared" si="32"/>
        <v xml:space="preserve"> </v>
      </c>
      <c r="AC7" s="31" t="str">
        <f t="shared" si="5"/>
        <v xml:space="preserve"> </v>
      </c>
      <c r="AD7" s="31" t="str">
        <f t="shared" si="1"/>
        <v xml:space="preserve"> </v>
      </c>
      <c r="AE7" s="31" t="str">
        <f t="shared" ref="AE7:AG7" si="33">IF(OR(AE42=0)," ",AE42)</f>
        <v/>
      </c>
      <c r="AF7" s="188" t="str">
        <f t="shared" si="33"/>
        <v/>
      </c>
      <c r="AG7" s="32" t="str">
        <f t="shared" si="33"/>
        <v xml:space="preserve"> </v>
      </c>
      <c r="AI7" s="67"/>
      <c r="AJ7" s="194">
        <v>29</v>
      </c>
      <c r="AK7" s="30" t="str">
        <f t="shared" ref="AK7:AL7" si="34">IF(AA67=0," ",AA67)</f>
        <v xml:space="preserve"> </v>
      </c>
      <c r="AL7" s="31" t="str">
        <f t="shared" si="34"/>
        <v xml:space="preserve"> </v>
      </c>
      <c r="AM7" s="31" t="str">
        <f t="shared" si="8"/>
        <v xml:space="preserve"> </v>
      </c>
      <c r="AN7" s="31" t="str">
        <f t="shared" si="9"/>
        <v xml:space="preserve"> </v>
      </c>
      <c r="AO7" s="31" t="str">
        <f t="shared" ref="AO7:AQ7" si="35">IF(OR(AE67=0)," ",AE67)</f>
        <v/>
      </c>
      <c r="AP7" s="188" t="str">
        <f t="shared" si="35"/>
        <v/>
      </c>
      <c r="AQ7" s="32" t="str">
        <f t="shared" si="35"/>
        <v xml:space="preserve"> </v>
      </c>
      <c r="AS7" s="67"/>
      <c r="AT7" s="194">
        <v>4</v>
      </c>
      <c r="AU7" s="30" t="str">
        <f t="shared" ref="AU7:AV7" si="36">IF(AU42=0," ",AU42)</f>
        <v xml:space="preserve"> </v>
      </c>
      <c r="AV7" s="31" t="str">
        <f t="shared" si="36"/>
        <v xml:space="preserve"> </v>
      </c>
      <c r="AW7" s="31" t="str">
        <f>IF(OR(AW42="Select One",AW42=0)," ",AW42)</f>
        <v xml:space="preserve"> </v>
      </c>
      <c r="AX7" s="31" t="str">
        <f t="shared" ref="AX7:AY7" si="37">IF(AX42=0," ",AX42)</f>
        <v/>
      </c>
      <c r="AY7" s="188" t="str">
        <f t="shared" si="37"/>
        <v/>
      </c>
      <c r="AZ7" s="32" t="str">
        <f>IF(OR(AZ42=0)," ",AZ42)</f>
        <v xml:space="preserve"> </v>
      </c>
      <c r="BA7" s="20"/>
      <c r="BB7" s="67"/>
      <c r="BC7" s="194">
        <v>32</v>
      </c>
      <c r="BD7" s="30" t="str">
        <f t="shared" ref="BD7:BE7" si="38">IF(AU70=0," ",AU70)</f>
        <v xml:space="preserve"> </v>
      </c>
      <c r="BE7" s="31" t="str">
        <f t="shared" si="38"/>
        <v xml:space="preserve"> </v>
      </c>
      <c r="BF7" s="31" t="str">
        <f t="shared" si="13"/>
        <v xml:space="preserve"> </v>
      </c>
      <c r="BG7" s="31" t="str">
        <f t="shared" ref="BG7:BH7" si="39">IF(AX70=0," ",AX70)</f>
        <v/>
      </c>
      <c r="BH7" s="188" t="str">
        <f t="shared" si="39"/>
        <v/>
      </c>
      <c r="BI7" s="32" t="str">
        <f t="shared" si="15"/>
        <v xml:space="preserve"> </v>
      </c>
      <c r="BJ7" s="20"/>
      <c r="BK7" s="67"/>
      <c r="BL7" s="209">
        <f t="shared" ref="BL7:BL33" si="40">BL6+1</f>
        <v>2</v>
      </c>
      <c r="BM7" s="31" t="str">
        <f t="shared" si="28"/>
        <v/>
      </c>
      <c r="BN7" s="31" t="str">
        <f t="shared" si="28"/>
        <v/>
      </c>
      <c r="BO7" s="31" t="str">
        <f t="shared" si="28"/>
        <v/>
      </c>
      <c r="BP7" s="32" t="str">
        <f t="shared" si="28"/>
        <v/>
      </c>
      <c r="BQ7" s="236"/>
      <c r="BR7" s="205"/>
      <c r="BS7" s="205"/>
      <c r="BT7" s="209">
        <f t="shared" si="16"/>
        <v>32</v>
      </c>
      <c r="BU7" s="206" t="str">
        <f t="shared" ref="BU7:BX7" si="41">IF(BM73=0,"",BM73)</f>
        <v/>
      </c>
      <c r="BV7" s="206" t="str">
        <f t="shared" si="41"/>
        <v/>
      </c>
      <c r="BW7" s="206" t="str">
        <f t="shared" si="41"/>
        <v/>
      </c>
      <c r="BX7" s="190" t="str">
        <f t="shared" si="41"/>
        <v/>
      </c>
      <c r="BY7" s="236"/>
      <c r="CB7" s="194">
        <f t="shared" ref="CB7:CF7" si="42">IF(CB42=0,"",CB42)</f>
        <v>4</v>
      </c>
      <c r="CC7" s="30" t="str">
        <f t="shared" si="42"/>
        <v/>
      </c>
      <c r="CD7" s="31" t="str">
        <f t="shared" si="42"/>
        <v/>
      </c>
      <c r="CE7" s="188" t="str">
        <f t="shared" si="42"/>
        <v/>
      </c>
      <c r="CF7" s="32" t="str">
        <f t="shared" si="42"/>
        <v/>
      </c>
      <c r="CJ7" s="194">
        <f t="shared" ref="CJ7:CN7" si="43">IF(CB70=0,"",CB70)</f>
        <v>32</v>
      </c>
      <c r="CK7" s="30" t="str">
        <f t="shared" si="43"/>
        <v/>
      </c>
      <c r="CL7" s="31" t="str">
        <f t="shared" si="43"/>
        <v/>
      </c>
      <c r="CM7" s="188" t="str">
        <f t="shared" si="43"/>
        <v/>
      </c>
      <c r="CN7" s="32" t="str">
        <f t="shared" si="43"/>
        <v/>
      </c>
    </row>
    <row r="8" spans="1:92" ht="50.1" customHeight="1" thickBot="1" x14ac:dyDescent="0.4">
      <c r="B8" s="311" t="s">
        <v>213</v>
      </c>
      <c r="C8" s="312"/>
      <c r="D8" s="58">
        <f>'ChemStation Agilent Instruments'!AD10</f>
        <v>0</v>
      </c>
      <c r="E8" s="55"/>
      <c r="G8" s="311" t="s">
        <v>326</v>
      </c>
      <c r="H8" s="329"/>
      <c r="I8" s="59">
        <f>SUM('Distributed Agilent Instruments'!BH9,'Distributed Waters Instruments'!AP10)</f>
        <v>0</v>
      </c>
      <c r="J8" s="56"/>
      <c r="L8" s="5"/>
      <c r="M8" s="45" t="s">
        <v>20</v>
      </c>
      <c r="N8" s="46" t="str">
        <f>IF('Gateway PC'!C38=0," ",'Gateway PC'!C38)</f>
        <v xml:space="preserve"> </v>
      </c>
      <c r="O8" s="47"/>
      <c r="P8" s="34"/>
      <c r="Q8" s="34"/>
      <c r="S8" s="40"/>
      <c r="T8" s="42" t="str">
        <f>IF(OR($T$37,$T$39),'Gateway PC'!B15," ")</f>
        <v xml:space="preserve"> </v>
      </c>
      <c r="U8" s="43" t="str">
        <f>IF(OR($T$39),U39," ")</f>
        <v xml:space="preserve"> </v>
      </c>
      <c r="V8" s="43" t="str">
        <f>IF(OR($T$37),V39," ")</f>
        <v xml:space="preserve"> </v>
      </c>
      <c r="W8" s="41"/>
      <c r="X8" s="6"/>
      <c r="Y8" s="66"/>
      <c r="Z8" s="194">
        <v>5</v>
      </c>
      <c r="AA8" s="30" t="str">
        <f t="shared" ref="AA8:AB8" si="44">IF(AA43=0," ",AA43)</f>
        <v xml:space="preserve"> </v>
      </c>
      <c r="AB8" s="31" t="str">
        <f t="shared" si="44"/>
        <v xml:space="preserve"> </v>
      </c>
      <c r="AC8" s="31" t="str">
        <f t="shared" si="5"/>
        <v xml:space="preserve"> </v>
      </c>
      <c r="AD8" s="31" t="str">
        <f t="shared" si="1"/>
        <v xml:space="preserve"> </v>
      </c>
      <c r="AE8" s="31" t="str">
        <f t="shared" ref="AE8:AG8" si="45">IF(OR(AE43=0)," ",AE43)</f>
        <v/>
      </c>
      <c r="AF8" s="188" t="str">
        <f t="shared" si="45"/>
        <v/>
      </c>
      <c r="AG8" s="32" t="str">
        <f t="shared" si="45"/>
        <v xml:space="preserve"> </v>
      </c>
      <c r="AI8" s="67"/>
      <c r="AJ8" s="194">
        <v>30</v>
      </c>
      <c r="AK8" s="30" t="str">
        <f t="shared" ref="AK8:AL8" si="46">IF(AA68=0," ",AA68)</f>
        <v xml:space="preserve"> </v>
      </c>
      <c r="AL8" s="31" t="str">
        <f t="shared" si="46"/>
        <v xml:space="preserve"> </v>
      </c>
      <c r="AM8" s="31" t="str">
        <f t="shared" si="8"/>
        <v xml:space="preserve"> </v>
      </c>
      <c r="AN8" s="31" t="str">
        <f t="shared" si="9"/>
        <v xml:space="preserve"> </v>
      </c>
      <c r="AO8" s="31" t="str">
        <f t="shared" ref="AO8:AQ8" si="47">IF(OR(AE68=0)," ",AE68)</f>
        <v/>
      </c>
      <c r="AP8" s="188" t="str">
        <f t="shared" si="47"/>
        <v/>
      </c>
      <c r="AQ8" s="32" t="str">
        <f t="shared" si="47"/>
        <v xml:space="preserve"> </v>
      </c>
      <c r="AS8" s="67"/>
      <c r="AT8" s="194">
        <v>5</v>
      </c>
      <c r="AU8" s="30" t="str">
        <f t="shared" ref="AU8:AV8" si="48">IF(AU43=0," ",AU43)</f>
        <v xml:space="preserve"> </v>
      </c>
      <c r="AV8" s="31" t="str">
        <f t="shared" si="48"/>
        <v xml:space="preserve"> </v>
      </c>
      <c r="AW8" s="31" t="str">
        <f>IF(OR(AW43="Select One",AW43=0)," ",AW43)</f>
        <v xml:space="preserve"> </v>
      </c>
      <c r="AX8" s="31" t="str">
        <f t="shared" ref="AX8:AY8" si="49">IF(AX43=0," ",AX43)</f>
        <v/>
      </c>
      <c r="AY8" s="188" t="str">
        <f t="shared" si="49"/>
        <v/>
      </c>
      <c r="AZ8" s="32" t="str">
        <f>IF(OR(AZ43=0)," ",AZ43)</f>
        <v xml:space="preserve"> </v>
      </c>
      <c r="BA8" s="20"/>
      <c r="BB8" s="67"/>
      <c r="BC8" s="194">
        <v>33</v>
      </c>
      <c r="BD8" s="30" t="str">
        <f t="shared" ref="BD8:BE8" si="50">IF(AU71=0," ",AU71)</f>
        <v xml:space="preserve"> </v>
      </c>
      <c r="BE8" s="31" t="str">
        <f t="shared" si="50"/>
        <v xml:space="preserve"> </v>
      </c>
      <c r="BF8" s="31" t="str">
        <f t="shared" si="13"/>
        <v xml:space="preserve"> </v>
      </c>
      <c r="BG8" s="31" t="str">
        <f t="shared" ref="BG8:BH8" si="51">IF(AX71=0," ",AX71)</f>
        <v/>
      </c>
      <c r="BH8" s="188" t="str">
        <f t="shared" si="51"/>
        <v/>
      </c>
      <c r="BI8" s="32" t="str">
        <f t="shared" si="15"/>
        <v xml:space="preserve"> </v>
      </c>
      <c r="BJ8" s="20"/>
      <c r="BK8" s="67"/>
      <c r="BL8" s="209">
        <f t="shared" si="40"/>
        <v>3</v>
      </c>
      <c r="BM8" s="31" t="str">
        <f t="shared" si="28"/>
        <v/>
      </c>
      <c r="BN8" s="31" t="str">
        <f t="shared" si="28"/>
        <v/>
      </c>
      <c r="BO8" s="31" t="str">
        <f t="shared" si="28"/>
        <v/>
      </c>
      <c r="BP8" s="32" t="str">
        <f t="shared" si="28"/>
        <v/>
      </c>
      <c r="BQ8" s="236"/>
      <c r="BR8" s="205"/>
      <c r="BS8" s="205"/>
      <c r="BT8" s="209">
        <f t="shared" si="16"/>
        <v>33</v>
      </c>
      <c r="BU8" s="206" t="str">
        <f t="shared" ref="BU8:BX8" si="52">IF(BM74=0,"",BM74)</f>
        <v/>
      </c>
      <c r="BV8" s="206" t="str">
        <f t="shared" si="52"/>
        <v/>
      </c>
      <c r="BW8" s="206" t="str">
        <f t="shared" si="52"/>
        <v/>
      </c>
      <c r="BX8" s="190" t="str">
        <f t="shared" si="52"/>
        <v/>
      </c>
      <c r="BY8" s="236"/>
      <c r="CB8" s="194">
        <f t="shared" ref="CB8:CF8" si="53">IF(CB43=0,"",CB43)</f>
        <v>5</v>
      </c>
      <c r="CC8" s="30" t="str">
        <f t="shared" si="53"/>
        <v/>
      </c>
      <c r="CD8" s="31" t="str">
        <f t="shared" si="53"/>
        <v/>
      </c>
      <c r="CE8" s="188" t="str">
        <f t="shared" si="53"/>
        <v/>
      </c>
      <c r="CF8" s="32" t="str">
        <f t="shared" si="53"/>
        <v/>
      </c>
      <c r="CJ8" s="194">
        <f t="shared" ref="CJ8:CN8" si="54">IF(CB71=0,"",CB71)</f>
        <v>33</v>
      </c>
      <c r="CK8" s="30" t="str">
        <f t="shared" si="54"/>
        <v/>
      </c>
      <c r="CL8" s="31" t="str">
        <f t="shared" si="54"/>
        <v/>
      </c>
      <c r="CM8" s="188" t="str">
        <f t="shared" si="54"/>
        <v/>
      </c>
      <c r="CN8" s="32" t="str">
        <f t="shared" si="54"/>
        <v/>
      </c>
    </row>
    <row r="9" spans="1:92" ht="50.1" customHeight="1" thickBot="1" x14ac:dyDescent="0.4">
      <c r="B9" s="311" t="s">
        <v>109</v>
      </c>
      <c r="C9" s="312"/>
      <c r="D9" s="58">
        <f>'ChemStation Agilent Instruments'!AD11+'Distributed Agilent Instruments'!AD8</f>
        <v>0</v>
      </c>
      <c r="E9" s="55"/>
      <c r="G9" s="311" t="s">
        <v>327</v>
      </c>
      <c r="H9" s="312"/>
      <c r="I9" s="59">
        <f>D13</f>
        <v>0</v>
      </c>
      <c r="J9" s="56"/>
      <c r="L9" s="5"/>
      <c r="M9" s="324" t="s">
        <v>104</v>
      </c>
      <c r="N9" s="325"/>
      <c r="O9" s="50"/>
      <c r="P9" s="34"/>
      <c r="Q9" s="34"/>
      <c r="S9" s="40"/>
      <c r="T9" s="42" t="str">
        <f>IF(OR($T$37,$T$39),'Gateway PC'!B16," ")</f>
        <v xml:space="preserve"> </v>
      </c>
      <c r="U9" s="43" t="str">
        <f t="shared" ref="U9:U14" si="55">IF(OR($T$39),U40," ")</f>
        <v xml:space="preserve"> </v>
      </c>
      <c r="V9" s="43" t="str">
        <f t="shared" ref="V9:V14" si="56">IF(OR($T$37),V40," ")</f>
        <v xml:space="preserve"> </v>
      </c>
      <c r="W9" s="41"/>
      <c r="X9" s="6"/>
      <c r="Y9" s="66"/>
      <c r="Z9" s="194">
        <v>6</v>
      </c>
      <c r="AA9" s="30" t="str">
        <f t="shared" ref="AA9:AB9" si="57">IF(AA44=0," ",AA44)</f>
        <v xml:space="preserve"> </v>
      </c>
      <c r="AB9" s="31" t="str">
        <f t="shared" si="57"/>
        <v xml:space="preserve"> </v>
      </c>
      <c r="AC9" s="31" t="str">
        <f t="shared" si="5"/>
        <v xml:space="preserve"> </v>
      </c>
      <c r="AD9" s="31" t="str">
        <f t="shared" si="1"/>
        <v xml:space="preserve"> </v>
      </c>
      <c r="AE9" s="31" t="str">
        <f t="shared" ref="AE9:AG9" si="58">IF(OR(AE44=0)," ",AE44)</f>
        <v/>
      </c>
      <c r="AF9" s="188" t="str">
        <f t="shared" si="58"/>
        <v/>
      </c>
      <c r="AG9" s="32" t="str">
        <f t="shared" si="58"/>
        <v xml:space="preserve"> </v>
      </c>
      <c r="AI9" s="67"/>
      <c r="AJ9" s="194">
        <v>31</v>
      </c>
      <c r="AK9" s="30" t="str">
        <f t="shared" ref="AK9:AL9" si="59">IF(AA69=0," ",AA69)</f>
        <v xml:space="preserve"> </v>
      </c>
      <c r="AL9" s="31" t="str">
        <f t="shared" si="59"/>
        <v xml:space="preserve"> </v>
      </c>
      <c r="AM9" s="31" t="str">
        <f t="shared" si="8"/>
        <v xml:space="preserve"> </v>
      </c>
      <c r="AN9" s="31" t="str">
        <f t="shared" si="9"/>
        <v xml:space="preserve"> </v>
      </c>
      <c r="AO9" s="31" t="str">
        <f t="shared" ref="AO9:AQ9" si="60">IF(OR(AE69=0)," ",AE69)</f>
        <v/>
      </c>
      <c r="AP9" s="188" t="str">
        <f t="shared" si="60"/>
        <v/>
      </c>
      <c r="AQ9" s="32" t="str">
        <f t="shared" si="60"/>
        <v xml:space="preserve"> </v>
      </c>
      <c r="AS9" s="67"/>
      <c r="AT9" s="194">
        <v>6</v>
      </c>
      <c r="AU9" s="30" t="str">
        <f t="shared" ref="AU9:AV9" si="61">IF(AU44=0," ",AU44)</f>
        <v xml:space="preserve"> </v>
      </c>
      <c r="AV9" s="31" t="str">
        <f t="shared" si="61"/>
        <v xml:space="preserve"> </v>
      </c>
      <c r="AW9" s="31" t="str">
        <f>IF(OR(AW44="Select One",AW44=0)," ",AW44)</f>
        <v xml:space="preserve"> </v>
      </c>
      <c r="AX9" s="31" t="str">
        <f t="shared" ref="AX9:AY9" si="62">IF(AX44=0," ",AX44)</f>
        <v/>
      </c>
      <c r="AY9" s="188" t="str">
        <f t="shared" si="62"/>
        <v/>
      </c>
      <c r="AZ9" s="32" t="str">
        <f>IF(OR(AZ44=0)," ",AZ44)</f>
        <v xml:space="preserve"> </v>
      </c>
      <c r="BA9" s="20"/>
      <c r="BB9" s="67"/>
      <c r="BC9" s="194">
        <v>34</v>
      </c>
      <c r="BD9" s="30" t="str">
        <f t="shared" ref="BD9:BE9" si="63">IF(AU72=0," ",AU72)</f>
        <v xml:space="preserve"> </v>
      </c>
      <c r="BE9" s="31" t="str">
        <f t="shared" si="63"/>
        <v xml:space="preserve"> </v>
      </c>
      <c r="BF9" s="31" t="str">
        <f t="shared" si="13"/>
        <v xml:space="preserve"> </v>
      </c>
      <c r="BG9" s="31" t="str">
        <f t="shared" ref="BG9:BH9" si="64">IF(AX72=0," ",AX72)</f>
        <v/>
      </c>
      <c r="BH9" s="188" t="str">
        <f t="shared" si="64"/>
        <v/>
      </c>
      <c r="BI9" s="32" t="str">
        <f t="shared" si="15"/>
        <v xml:space="preserve"> </v>
      </c>
      <c r="BJ9" s="20"/>
      <c r="BK9" s="67"/>
      <c r="BL9" s="209">
        <f t="shared" si="40"/>
        <v>4</v>
      </c>
      <c r="BM9" s="31" t="str">
        <f t="shared" si="28"/>
        <v/>
      </c>
      <c r="BN9" s="31" t="str">
        <f t="shared" si="28"/>
        <v/>
      </c>
      <c r="BO9" s="31" t="str">
        <f t="shared" si="28"/>
        <v/>
      </c>
      <c r="BP9" s="32" t="str">
        <f t="shared" si="28"/>
        <v/>
      </c>
      <c r="BQ9" s="236"/>
      <c r="BR9" s="205"/>
      <c r="BS9" s="205"/>
      <c r="BT9" s="209">
        <f t="shared" si="16"/>
        <v>34</v>
      </c>
      <c r="BU9" s="206" t="str">
        <f t="shared" ref="BU9:BX9" si="65">IF(BM75=0,"",BM75)</f>
        <v/>
      </c>
      <c r="BV9" s="206" t="str">
        <f t="shared" si="65"/>
        <v/>
      </c>
      <c r="BW9" s="206" t="str">
        <f t="shared" si="65"/>
        <v/>
      </c>
      <c r="BX9" s="190" t="str">
        <f t="shared" si="65"/>
        <v/>
      </c>
      <c r="BY9" s="236"/>
      <c r="CB9" s="194">
        <f t="shared" ref="CB9:CF9" si="66">IF(CB44=0,"",CB44)</f>
        <v>6</v>
      </c>
      <c r="CC9" s="30" t="str">
        <f t="shared" si="66"/>
        <v/>
      </c>
      <c r="CD9" s="31" t="str">
        <f t="shared" si="66"/>
        <v/>
      </c>
      <c r="CE9" s="188" t="str">
        <f t="shared" si="66"/>
        <v/>
      </c>
      <c r="CF9" s="32" t="str">
        <f t="shared" si="66"/>
        <v/>
      </c>
      <c r="CJ9" s="194">
        <f t="shared" ref="CJ9:CN9" si="67">IF(CB72=0,"",CB72)</f>
        <v>34</v>
      </c>
      <c r="CK9" s="30" t="str">
        <f t="shared" si="67"/>
        <v/>
      </c>
      <c r="CL9" s="31" t="str">
        <f t="shared" si="67"/>
        <v/>
      </c>
      <c r="CM9" s="188" t="str">
        <f t="shared" si="67"/>
        <v/>
      </c>
      <c r="CN9" s="32" t="str">
        <f t="shared" si="67"/>
        <v/>
      </c>
    </row>
    <row r="10" spans="1:92" ht="50.1" customHeight="1" thickBot="1" x14ac:dyDescent="0.4">
      <c r="B10" s="311" t="s">
        <v>98</v>
      </c>
      <c r="C10" s="312"/>
      <c r="D10" s="58">
        <f>'ChemStation Agilent Instruments'!AD13+'Distributed Agilent Instruments'!AD9</f>
        <v>0</v>
      </c>
      <c r="E10" s="55"/>
      <c r="G10" s="231" t="s">
        <v>254</v>
      </c>
      <c r="H10" s="198"/>
      <c r="I10" s="59">
        <f>IF(AND(I8&gt;11,I8&lt;29),1,IF(I8&gt;28,2,0))</f>
        <v>0</v>
      </c>
      <c r="J10" s="56"/>
      <c r="L10" s="5"/>
      <c r="M10" s="45" t="s">
        <v>116</v>
      </c>
      <c r="N10" s="46" t="str">
        <f>IF('Gateway PC'!C24=0," ",'Gateway PC'!C24)</f>
        <v xml:space="preserve"> </v>
      </c>
      <c r="O10" s="50"/>
      <c r="P10" s="34"/>
      <c r="Q10" s="34"/>
      <c r="S10" s="40"/>
      <c r="T10" s="42" t="str">
        <f>IF(OR($T$37,$T$39),'Gateway PC'!B17," ")</f>
        <v xml:space="preserve"> </v>
      </c>
      <c r="U10" s="43" t="str">
        <f t="shared" si="55"/>
        <v xml:space="preserve"> </v>
      </c>
      <c r="V10" s="43" t="str">
        <f t="shared" si="56"/>
        <v xml:space="preserve"> </v>
      </c>
      <c r="W10" s="41"/>
      <c r="X10" s="6"/>
      <c r="Y10" s="66"/>
      <c r="Z10" s="194">
        <v>7</v>
      </c>
      <c r="AA10" s="30" t="str">
        <f t="shared" ref="AA10:AB10" si="68">IF(AA45=0," ",AA45)</f>
        <v xml:space="preserve"> </v>
      </c>
      <c r="AB10" s="31" t="str">
        <f t="shared" si="68"/>
        <v xml:space="preserve"> </v>
      </c>
      <c r="AC10" s="31" t="str">
        <f t="shared" si="5"/>
        <v xml:space="preserve"> </v>
      </c>
      <c r="AD10" s="31" t="str">
        <f t="shared" si="1"/>
        <v xml:space="preserve"> </v>
      </c>
      <c r="AE10" s="31" t="str">
        <f t="shared" ref="AE10:AG10" si="69">IF(OR(AE45=0)," ",AE45)</f>
        <v/>
      </c>
      <c r="AF10" s="188" t="str">
        <f t="shared" si="69"/>
        <v/>
      </c>
      <c r="AG10" s="32" t="str">
        <f t="shared" si="69"/>
        <v xml:space="preserve"> </v>
      </c>
      <c r="AI10" s="67"/>
      <c r="AJ10" s="194">
        <v>32</v>
      </c>
      <c r="AK10" s="30" t="str">
        <f t="shared" ref="AK10:AL10" si="70">IF(AA70=0," ",AA70)</f>
        <v xml:space="preserve"> </v>
      </c>
      <c r="AL10" s="31" t="str">
        <f t="shared" si="70"/>
        <v xml:space="preserve"> </v>
      </c>
      <c r="AM10" s="31" t="str">
        <f t="shared" si="8"/>
        <v xml:space="preserve"> </v>
      </c>
      <c r="AN10" s="31" t="str">
        <f t="shared" si="9"/>
        <v xml:space="preserve"> </v>
      </c>
      <c r="AO10" s="31" t="str">
        <f t="shared" ref="AO10:AQ10" si="71">IF(OR(AE70=0)," ",AE70)</f>
        <v/>
      </c>
      <c r="AP10" s="188" t="str">
        <f t="shared" si="71"/>
        <v/>
      </c>
      <c r="AQ10" s="32" t="str">
        <f t="shared" si="71"/>
        <v xml:space="preserve"> </v>
      </c>
      <c r="AS10" s="67"/>
      <c r="AT10" s="194">
        <v>7</v>
      </c>
      <c r="AU10" s="30" t="str">
        <f t="shared" ref="AU10:AV10" si="72">IF(AU45=0," ",AU45)</f>
        <v xml:space="preserve"> </v>
      </c>
      <c r="AV10" s="31" t="str">
        <f t="shared" si="72"/>
        <v xml:space="preserve"> </v>
      </c>
      <c r="AW10" s="31" t="str">
        <f>IF(OR(AW45="Select One",AW45=0)," ",AW45)</f>
        <v xml:space="preserve"> </v>
      </c>
      <c r="AX10" s="31" t="str">
        <f t="shared" ref="AX10:AY10" si="73">IF(AX45=0," ",AX45)</f>
        <v/>
      </c>
      <c r="AY10" s="188" t="str">
        <f t="shared" si="73"/>
        <v/>
      </c>
      <c r="AZ10" s="32" t="str">
        <f>IF(OR(AZ45=0)," ",AZ45)</f>
        <v xml:space="preserve"> </v>
      </c>
      <c r="BA10" s="20"/>
      <c r="BB10" s="67"/>
      <c r="BC10" s="194">
        <v>35</v>
      </c>
      <c r="BD10" s="30" t="str">
        <f t="shared" ref="BD10:BE10" si="74">IF(AU73=0," ",AU73)</f>
        <v xml:space="preserve"> </v>
      </c>
      <c r="BE10" s="31" t="str">
        <f t="shared" si="74"/>
        <v xml:space="preserve"> </v>
      </c>
      <c r="BF10" s="31" t="str">
        <f t="shared" si="13"/>
        <v xml:space="preserve"> </v>
      </c>
      <c r="BG10" s="31" t="str">
        <f t="shared" ref="BG10:BH10" si="75">IF(AX73=0," ",AX73)</f>
        <v/>
      </c>
      <c r="BH10" s="188" t="str">
        <f t="shared" si="75"/>
        <v/>
      </c>
      <c r="BI10" s="32" t="str">
        <f t="shared" si="15"/>
        <v xml:space="preserve"> </v>
      </c>
      <c r="BJ10" s="20"/>
      <c r="BK10" s="67"/>
      <c r="BL10" s="209">
        <f t="shared" si="40"/>
        <v>5</v>
      </c>
      <c r="BM10" s="31" t="str">
        <f t="shared" si="28"/>
        <v/>
      </c>
      <c r="BN10" s="31" t="str">
        <f t="shared" si="28"/>
        <v/>
      </c>
      <c r="BO10" s="31" t="str">
        <f t="shared" si="28"/>
        <v/>
      </c>
      <c r="BP10" s="32" t="str">
        <f t="shared" si="28"/>
        <v/>
      </c>
      <c r="BQ10" s="236"/>
      <c r="BR10" s="205"/>
      <c r="BS10" s="205"/>
      <c r="BT10" s="209">
        <f t="shared" si="16"/>
        <v>35</v>
      </c>
      <c r="BU10" s="206" t="str">
        <f t="shared" ref="BU10:BX10" si="76">IF(BM76=0,"",BM76)</f>
        <v/>
      </c>
      <c r="BV10" s="206" t="str">
        <f t="shared" si="76"/>
        <v/>
      </c>
      <c r="BW10" s="206" t="str">
        <f t="shared" si="76"/>
        <v/>
      </c>
      <c r="BX10" s="190" t="str">
        <f t="shared" si="76"/>
        <v/>
      </c>
      <c r="BY10" s="236"/>
      <c r="CB10" s="194">
        <f t="shared" ref="CB10:CF10" si="77">IF(CB45=0,"",CB45)</f>
        <v>7</v>
      </c>
      <c r="CC10" s="30" t="str">
        <f t="shared" si="77"/>
        <v/>
      </c>
      <c r="CD10" s="31" t="str">
        <f t="shared" si="77"/>
        <v/>
      </c>
      <c r="CE10" s="188" t="str">
        <f t="shared" si="77"/>
        <v/>
      </c>
      <c r="CF10" s="32" t="str">
        <f t="shared" si="77"/>
        <v/>
      </c>
      <c r="CJ10" s="194">
        <f t="shared" ref="CJ10:CN10" si="78">IF(CB73=0,"",CB73)</f>
        <v>35</v>
      </c>
      <c r="CK10" s="30" t="str">
        <f t="shared" si="78"/>
        <v/>
      </c>
      <c r="CL10" s="31" t="str">
        <f t="shared" si="78"/>
        <v/>
      </c>
      <c r="CM10" s="188" t="str">
        <f t="shared" si="78"/>
        <v/>
      </c>
      <c r="CN10" s="32" t="str">
        <f t="shared" si="78"/>
        <v/>
      </c>
    </row>
    <row r="11" spans="1:92" ht="50.1" customHeight="1" thickBot="1" x14ac:dyDescent="0.4">
      <c r="B11" s="311" t="s">
        <v>54</v>
      </c>
      <c r="C11" s="312"/>
      <c r="D11" s="58">
        <f>'ChemStation Agilent Instruments'!AD14+'Distributed Agilent Instruments'!AD10</f>
        <v>0</v>
      </c>
      <c r="E11" s="55"/>
      <c r="G11" s="313" t="s">
        <v>62</v>
      </c>
      <c r="H11" s="314"/>
      <c r="I11" s="59">
        <f>IF('Gateway PC'!AC10=FALSE,1,0)</f>
        <v>1</v>
      </c>
      <c r="J11" s="56"/>
      <c r="L11" s="5"/>
      <c r="M11" s="45" t="s">
        <v>13</v>
      </c>
      <c r="N11" s="46" t="str">
        <f>IF('Gateway PC'!C25=0," ",'Gateway PC'!C25)</f>
        <v xml:space="preserve"> </v>
      </c>
      <c r="O11" s="51"/>
      <c r="P11" s="8"/>
      <c r="Q11" s="8"/>
      <c r="S11" s="40"/>
      <c r="T11" s="42" t="str">
        <f>IF(OR($T$37,$T$39),'Gateway PC'!B18," ")</f>
        <v xml:space="preserve"> </v>
      </c>
      <c r="U11" s="43" t="str">
        <f t="shared" si="55"/>
        <v xml:space="preserve"> </v>
      </c>
      <c r="V11" s="43" t="str">
        <f t="shared" si="56"/>
        <v xml:space="preserve"> </v>
      </c>
      <c r="W11" s="41"/>
      <c r="X11" s="6"/>
      <c r="Y11" s="66"/>
      <c r="Z11" s="194">
        <v>8</v>
      </c>
      <c r="AA11" s="30" t="str">
        <f t="shared" ref="AA11:AB11" si="79">IF(AA46=0," ",AA46)</f>
        <v xml:space="preserve"> </v>
      </c>
      <c r="AB11" s="31" t="str">
        <f t="shared" si="79"/>
        <v xml:space="preserve"> </v>
      </c>
      <c r="AC11" s="31" t="str">
        <f t="shared" si="5"/>
        <v xml:space="preserve"> </v>
      </c>
      <c r="AD11" s="31" t="str">
        <f t="shared" si="1"/>
        <v xml:space="preserve"> </v>
      </c>
      <c r="AE11" s="31" t="str">
        <f t="shared" ref="AE11:AG11" si="80">IF(OR(AE46=0)," ",AE46)</f>
        <v/>
      </c>
      <c r="AF11" s="188" t="str">
        <f t="shared" si="80"/>
        <v/>
      </c>
      <c r="AG11" s="32" t="str">
        <f t="shared" si="80"/>
        <v xml:space="preserve"> </v>
      </c>
      <c r="AI11" s="67"/>
      <c r="AJ11" s="194">
        <v>33</v>
      </c>
      <c r="AK11" s="30" t="str">
        <f t="shared" ref="AK11:AL11" si="81">IF(AA71=0," ",AA71)</f>
        <v xml:space="preserve"> </v>
      </c>
      <c r="AL11" s="31" t="str">
        <f t="shared" si="81"/>
        <v xml:space="preserve"> </v>
      </c>
      <c r="AM11" s="31" t="str">
        <f t="shared" si="8"/>
        <v xml:space="preserve"> </v>
      </c>
      <c r="AN11" s="31" t="str">
        <f t="shared" si="9"/>
        <v xml:space="preserve"> </v>
      </c>
      <c r="AO11" s="31" t="str">
        <f t="shared" ref="AO11:AQ11" si="82">IF(OR(AE71=0)," ",AE71)</f>
        <v/>
      </c>
      <c r="AP11" s="188" t="str">
        <f t="shared" si="82"/>
        <v/>
      </c>
      <c r="AQ11" s="32" t="str">
        <f t="shared" si="82"/>
        <v xml:space="preserve"> </v>
      </c>
      <c r="AS11" s="67"/>
      <c r="AT11" s="194">
        <v>8</v>
      </c>
      <c r="AU11" s="30" t="str">
        <f t="shared" ref="AU11:AV11" si="83">IF(AU46=0," ",AU46)</f>
        <v xml:space="preserve"> </v>
      </c>
      <c r="AV11" s="31" t="str">
        <f t="shared" si="83"/>
        <v xml:space="preserve"> </v>
      </c>
      <c r="AW11" s="31" t="str">
        <f>IF(OR(AW46="Select One",AW46=0)," ",AW46)</f>
        <v xml:space="preserve"> </v>
      </c>
      <c r="AX11" s="31" t="str">
        <f t="shared" ref="AX11:AY11" si="84">IF(AX46=0," ",AX46)</f>
        <v/>
      </c>
      <c r="AY11" s="188" t="str">
        <f t="shared" si="84"/>
        <v/>
      </c>
      <c r="AZ11" s="32" t="str">
        <f>IF(OR(AZ46=0)," ",AZ46)</f>
        <v xml:space="preserve"> </v>
      </c>
      <c r="BA11" s="20"/>
      <c r="BB11" s="67"/>
      <c r="BC11" s="194">
        <v>36</v>
      </c>
      <c r="BD11" s="30" t="str">
        <f t="shared" ref="BD11:BE11" si="85">IF(AU74=0," ",AU74)</f>
        <v xml:space="preserve"> </v>
      </c>
      <c r="BE11" s="31" t="str">
        <f t="shared" si="85"/>
        <v xml:space="preserve"> </v>
      </c>
      <c r="BF11" s="31" t="str">
        <f t="shared" si="13"/>
        <v xml:space="preserve"> </v>
      </c>
      <c r="BG11" s="31" t="str">
        <f t="shared" ref="BG11:BH11" si="86">IF(AX74=0," ",AX74)</f>
        <v/>
      </c>
      <c r="BH11" s="188" t="str">
        <f t="shared" si="86"/>
        <v/>
      </c>
      <c r="BI11" s="32" t="str">
        <f t="shared" si="15"/>
        <v xml:space="preserve"> </v>
      </c>
      <c r="BJ11" s="20"/>
      <c r="BK11" s="67"/>
      <c r="BL11" s="209">
        <f t="shared" si="40"/>
        <v>6</v>
      </c>
      <c r="BM11" s="31" t="str">
        <f t="shared" si="28"/>
        <v/>
      </c>
      <c r="BN11" s="31" t="str">
        <f t="shared" si="28"/>
        <v/>
      </c>
      <c r="BO11" s="31" t="str">
        <f t="shared" si="28"/>
        <v/>
      </c>
      <c r="BP11" s="32" t="str">
        <f t="shared" si="28"/>
        <v/>
      </c>
      <c r="BQ11" s="236"/>
      <c r="BR11" s="205"/>
      <c r="BS11" s="205"/>
      <c r="BT11" s="209">
        <f t="shared" si="16"/>
        <v>36</v>
      </c>
      <c r="BU11" s="206" t="str">
        <f t="shared" ref="BU11:BX11" si="87">IF(BM77=0,"",BM77)</f>
        <v/>
      </c>
      <c r="BV11" s="206" t="str">
        <f t="shared" si="87"/>
        <v/>
      </c>
      <c r="BW11" s="206" t="str">
        <f t="shared" si="87"/>
        <v/>
      </c>
      <c r="BX11" s="190" t="str">
        <f t="shared" si="87"/>
        <v/>
      </c>
      <c r="BY11" s="236"/>
      <c r="CB11" s="194">
        <f t="shared" ref="CB11:CF11" si="88">IF(CB46=0,"",CB46)</f>
        <v>8</v>
      </c>
      <c r="CC11" s="30" t="str">
        <f t="shared" si="88"/>
        <v/>
      </c>
      <c r="CD11" s="31" t="str">
        <f t="shared" si="88"/>
        <v/>
      </c>
      <c r="CE11" s="188" t="str">
        <f t="shared" si="88"/>
        <v/>
      </c>
      <c r="CF11" s="32" t="str">
        <f t="shared" si="88"/>
        <v/>
      </c>
      <c r="CJ11" s="194">
        <f t="shared" ref="CJ11:CN11" si="89">IF(CB74=0,"",CB74)</f>
        <v>36</v>
      </c>
      <c r="CK11" s="30" t="str">
        <f t="shared" si="89"/>
        <v/>
      </c>
      <c r="CL11" s="31" t="str">
        <f t="shared" si="89"/>
        <v/>
      </c>
      <c r="CM11" s="188" t="str">
        <f t="shared" si="89"/>
        <v/>
      </c>
      <c r="CN11" s="32" t="str">
        <f t="shared" si="89"/>
        <v/>
      </c>
    </row>
    <row r="12" spans="1:92" ht="50.1" customHeight="1" thickBot="1" x14ac:dyDescent="0.4">
      <c r="B12" s="311" t="s">
        <v>214</v>
      </c>
      <c r="C12" s="312"/>
      <c r="D12" s="58">
        <f>'ChemStation Agilent Instruments'!AD12</f>
        <v>0</v>
      </c>
      <c r="E12" s="55"/>
      <c r="G12" s="330" t="s">
        <v>63</v>
      </c>
      <c r="H12" s="331"/>
      <c r="I12" s="180">
        <f>IF('Gateway PC'!AC10=TRUE,1,0)</f>
        <v>0</v>
      </c>
      <c r="J12" s="181"/>
      <c r="L12" s="5"/>
      <c r="M12" s="324" t="s">
        <v>105</v>
      </c>
      <c r="N12" s="325"/>
      <c r="O12" s="46"/>
      <c r="P12" s="34"/>
      <c r="Q12" s="34"/>
      <c r="S12" s="40"/>
      <c r="T12" s="42" t="str">
        <f>IF(OR($T$37,$T$39),'Gateway PC'!B19," ")</f>
        <v xml:space="preserve"> </v>
      </c>
      <c r="U12" s="43" t="str">
        <f t="shared" si="55"/>
        <v xml:space="preserve"> </v>
      </c>
      <c r="V12" s="43" t="str">
        <f t="shared" si="56"/>
        <v xml:space="preserve"> </v>
      </c>
      <c r="W12" s="41"/>
      <c r="X12" s="6"/>
      <c r="Y12" s="66"/>
      <c r="Z12" s="194">
        <v>9</v>
      </c>
      <c r="AA12" s="30" t="str">
        <f t="shared" ref="AA12:AB12" si="90">IF(AA47=0," ",AA47)</f>
        <v xml:space="preserve"> </v>
      </c>
      <c r="AB12" s="31" t="str">
        <f t="shared" si="90"/>
        <v xml:space="preserve"> </v>
      </c>
      <c r="AC12" s="31" t="str">
        <f t="shared" si="5"/>
        <v xml:space="preserve"> </v>
      </c>
      <c r="AD12" s="31" t="str">
        <f t="shared" si="1"/>
        <v xml:space="preserve"> </v>
      </c>
      <c r="AE12" s="31" t="str">
        <f t="shared" ref="AE12:AG12" si="91">IF(OR(AE47=0)," ",AE47)</f>
        <v/>
      </c>
      <c r="AF12" s="188" t="str">
        <f t="shared" si="91"/>
        <v/>
      </c>
      <c r="AG12" s="32" t="str">
        <f t="shared" si="91"/>
        <v xml:space="preserve"> </v>
      </c>
      <c r="AI12" s="67"/>
      <c r="AJ12" s="194">
        <v>34</v>
      </c>
      <c r="AK12" s="30" t="str">
        <f t="shared" ref="AK12:AL12" si="92">IF(AA72=0," ",AA72)</f>
        <v xml:space="preserve"> </v>
      </c>
      <c r="AL12" s="31" t="str">
        <f t="shared" si="92"/>
        <v xml:space="preserve"> </v>
      </c>
      <c r="AM12" s="31" t="str">
        <f t="shared" si="8"/>
        <v xml:space="preserve"> </v>
      </c>
      <c r="AN12" s="31" t="str">
        <f t="shared" si="9"/>
        <v xml:space="preserve"> </v>
      </c>
      <c r="AO12" s="31" t="str">
        <f t="shared" ref="AO12:AQ12" si="93">IF(OR(AE72=0)," ",AE72)</f>
        <v/>
      </c>
      <c r="AP12" s="188" t="str">
        <f t="shared" si="93"/>
        <v/>
      </c>
      <c r="AQ12" s="32" t="str">
        <f t="shared" si="93"/>
        <v xml:space="preserve"> </v>
      </c>
      <c r="AS12" s="67"/>
      <c r="AT12" s="194">
        <v>9</v>
      </c>
      <c r="AU12" s="30" t="str">
        <f t="shared" ref="AU12:AV12" si="94">IF(AU47=0," ",AU47)</f>
        <v xml:space="preserve"> </v>
      </c>
      <c r="AV12" s="31" t="str">
        <f t="shared" si="94"/>
        <v xml:space="preserve"> </v>
      </c>
      <c r="AW12" s="31" t="str">
        <f>IF(OR(AW47="Select One",AW47=0)," ",AW47)</f>
        <v xml:space="preserve"> </v>
      </c>
      <c r="AX12" s="31" t="str">
        <f t="shared" ref="AX12:AY12" si="95">IF(AX47=0," ",AX47)</f>
        <v/>
      </c>
      <c r="AY12" s="188" t="str">
        <f t="shared" si="95"/>
        <v/>
      </c>
      <c r="AZ12" s="32" t="str">
        <f>IF(OR(AZ47=0)," ",AZ47)</f>
        <v xml:space="preserve"> </v>
      </c>
      <c r="BA12" s="20"/>
      <c r="BB12" s="67"/>
      <c r="BC12" s="194">
        <v>37</v>
      </c>
      <c r="BD12" s="30" t="str">
        <f t="shared" ref="BD12:BE12" si="96">IF(AU75=0," ",AU75)</f>
        <v xml:space="preserve"> </v>
      </c>
      <c r="BE12" s="31" t="str">
        <f t="shared" si="96"/>
        <v xml:space="preserve"> </v>
      </c>
      <c r="BF12" s="31" t="str">
        <f t="shared" si="13"/>
        <v xml:space="preserve"> </v>
      </c>
      <c r="BG12" s="31" t="str">
        <f t="shared" ref="BG12:BH12" si="97">IF(AX75=0," ",AX75)</f>
        <v/>
      </c>
      <c r="BH12" s="188" t="str">
        <f t="shared" si="97"/>
        <v/>
      </c>
      <c r="BI12" s="32" t="str">
        <f t="shared" si="15"/>
        <v xml:space="preserve"> </v>
      </c>
      <c r="BJ12" s="20"/>
      <c r="BK12" s="67"/>
      <c r="BL12" s="209">
        <f t="shared" si="40"/>
        <v>7</v>
      </c>
      <c r="BM12" s="31" t="str">
        <f t="shared" si="28"/>
        <v/>
      </c>
      <c r="BN12" s="31" t="str">
        <f t="shared" si="28"/>
        <v/>
      </c>
      <c r="BO12" s="31" t="str">
        <f t="shared" si="28"/>
        <v/>
      </c>
      <c r="BP12" s="32" t="str">
        <f t="shared" si="28"/>
        <v/>
      </c>
      <c r="BQ12" s="236"/>
      <c r="BR12" s="205"/>
      <c r="BS12" s="205"/>
      <c r="BT12" s="209">
        <f t="shared" si="16"/>
        <v>37</v>
      </c>
      <c r="BU12" s="206" t="str">
        <f t="shared" ref="BU12:BX12" si="98">IF(BM78=0,"",BM78)</f>
        <v/>
      </c>
      <c r="BV12" s="206" t="str">
        <f t="shared" si="98"/>
        <v/>
      </c>
      <c r="BW12" s="206" t="str">
        <f t="shared" si="98"/>
        <v/>
      </c>
      <c r="BX12" s="190" t="str">
        <f t="shared" si="98"/>
        <v/>
      </c>
      <c r="BY12" s="236"/>
      <c r="CB12" s="194">
        <f t="shared" ref="CB12:CF12" si="99">IF(CB47=0,"",CB47)</f>
        <v>9</v>
      </c>
      <c r="CC12" s="30" t="str">
        <f t="shared" si="99"/>
        <v/>
      </c>
      <c r="CD12" s="31" t="str">
        <f t="shared" si="99"/>
        <v/>
      </c>
      <c r="CE12" s="188" t="str">
        <f t="shared" si="99"/>
        <v/>
      </c>
      <c r="CF12" s="32" t="str">
        <f t="shared" si="99"/>
        <v/>
      </c>
      <c r="CJ12" s="194">
        <f t="shared" ref="CJ12:CN12" si="100">IF(CB75=0,"",CB75)</f>
        <v>37</v>
      </c>
      <c r="CK12" s="30" t="str">
        <f t="shared" si="100"/>
        <v/>
      </c>
      <c r="CL12" s="31" t="str">
        <f t="shared" si="100"/>
        <v/>
      </c>
      <c r="CM12" s="188" t="str">
        <f t="shared" si="100"/>
        <v/>
      </c>
      <c r="CN12" s="32" t="str">
        <f t="shared" si="100"/>
        <v/>
      </c>
    </row>
    <row r="13" spans="1:92" ht="50.1" customHeight="1" thickBot="1" x14ac:dyDescent="0.4">
      <c r="B13" s="345" t="s">
        <v>333</v>
      </c>
      <c r="C13" s="346"/>
      <c r="D13" s="174">
        <f>'Distributed Waters Instruments'!AP10</f>
        <v>0</v>
      </c>
      <c r="E13" s="175"/>
      <c r="G13" s="338"/>
      <c r="H13" s="339"/>
      <c r="I13" s="168"/>
      <c r="J13" s="169"/>
      <c r="L13" s="5"/>
      <c r="M13" s="48" t="s">
        <v>22</v>
      </c>
      <c r="N13" s="52" t="str">
        <f>IF('Contact Information'!N9=0," ",'Contact Information'!N9)</f>
        <v xml:space="preserve"> </v>
      </c>
      <c r="O13" s="46"/>
      <c r="P13" s="34"/>
      <c r="Q13" s="34"/>
      <c r="S13" s="40"/>
      <c r="T13" s="42" t="str">
        <f>IF(OR($T$37,$T$39),'Gateway PC'!B20," ")</f>
        <v xml:space="preserve"> </v>
      </c>
      <c r="U13" s="43" t="str">
        <f t="shared" si="55"/>
        <v xml:space="preserve"> </v>
      </c>
      <c r="V13" s="43" t="str">
        <f t="shared" si="56"/>
        <v xml:space="preserve"> </v>
      </c>
      <c r="W13" s="41"/>
      <c r="X13" s="6"/>
      <c r="Y13" s="66"/>
      <c r="Z13" s="194">
        <v>10</v>
      </c>
      <c r="AA13" s="30" t="str">
        <f t="shared" ref="AA13:AB13" si="101">IF(AA48=0," ",AA48)</f>
        <v xml:space="preserve"> </v>
      </c>
      <c r="AB13" s="31" t="str">
        <f t="shared" si="101"/>
        <v xml:space="preserve"> </v>
      </c>
      <c r="AC13" s="31" t="str">
        <f t="shared" si="5"/>
        <v xml:space="preserve"> </v>
      </c>
      <c r="AD13" s="31" t="str">
        <f t="shared" si="1"/>
        <v xml:space="preserve"> </v>
      </c>
      <c r="AE13" s="31" t="str">
        <f t="shared" ref="AE13:AG13" si="102">IF(OR(AE48=0)," ",AE48)</f>
        <v/>
      </c>
      <c r="AF13" s="188" t="str">
        <f t="shared" si="102"/>
        <v/>
      </c>
      <c r="AG13" s="32" t="str">
        <f t="shared" si="102"/>
        <v xml:space="preserve"> </v>
      </c>
      <c r="AI13" s="67"/>
      <c r="AJ13" s="194">
        <v>35</v>
      </c>
      <c r="AK13" s="30" t="str">
        <f t="shared" ref="AK13:AL13" si="103">IF(AA73=0," ",AA73)</f>
        <v xml:space="preserve"> </v>
      </c>
      <c r="AL13" s="31" t="str">
        <f t="shared" si="103"/>
        <v xml:space="preserve"> </v>
      </c>
      <c r="AM13" s="31" t="str">
        <f t="shared" si="8"/>
        <v xml:space="preserve"> </v>
      </c>
      <c r="AN13" s="31" t="str">
        <f t="shared" si="9"/>
        <v xml:space="preserve"> </v>
      </c>
      <c r="AO13" s="31" t="str">
        <f t="shared" ref="AO13:AQ13" si="104">IF(OR(AE73=0)," ",AE73)</f>
        <v/>
      </c>
      <c r="AP13" s="188" t="str">
        <f t="shared" si="104"/>
        <v/>
      </c>
      <c r="AQ13" s="32" t="str">
        <f t="shared" si="104"/>
        <v xml:space="preserve"> </v>
      </c>
      <c r="AS13" s="67"/>
      <c r="AT13" s="194">
        <v>10</v>
      </c>
      <c r="AU13" s="30" t="str">
        <f t="shared" ref="AU13:AV13" si="105">IF(AU48=0," ",AU48)</f>
        <v xml:space="preserve"> </v>
      </c>
      <c r="AV13" s="31" t="str">
        <f t="shared" si="105"/>
        <v xml:space="preserve"> </v>
      </c>
      <c r="AW13" s="31" t="str">
        <f>IF(OR(AW48="Select One",AW48=0)," ",AW48)</f>
        <v xml:space="preserve"> </v>
      </c>
      <c r="AX13" s="31" t="str">
        <f t="shared" ref="AX13:AY13" si="106">IF(AX48=0," ",AX48)</f>
        <v/>
      </c>
      <c r="AY13" s="188" t="str">
        <f t="shared" si="106"/>
        <v/>
      </c>
      <c r="AZ13" s="32" t="str">
        <f>IF(OR(AZ48=0)," ",AZ48)</f>
        <v xml:space="preserve"> </v>
      </c>
      <c r="BA13" s="20"/>
      <c r="BB13" s="67"/>
      <c r="BC13" s="194">
        <v>38</v>
      </c>
      <c r="BD13" s="30" t="str">
        <f t="shared" ref="BD13:BE13" si="107">IF(AU76=0," ",AU76)</f>
        <v xml:space="preserve"> </v>
      </c>
      <c r="BE13" s="31" t="str">
        <f t="shared" si="107"/>
        <v xml:space="preserve"> </v>
      </c>
      <c r="BF13" s="31" t="str">
        <f t="shared" si="13"/>
        <v xml:space="preserve"> </v>
      </c>
      <c r="BG13" s="31" t="str">
        <f t="shared" ref="BG13:BH13" si="108">IF(AX76=0," ",AX76)</f>
        <v/>
      </c>
      <c r="BH13" s="188" t="str">
        <f t="shared" si="108"/>
        <v/>
      </c>
      <c r="BI13" s="32" t="str">
        <f t="shared" si="15"/>
        <v xml:space="preserve"> </v>
      </c>
      <c r="BJ13" s="20"/>
      <c r="BK13" s="67"/>
      <c r="BL13" s="209">
        <f t="shared" si="40"/>
        <v>8</v>
      </c>
      <c r="BM13" s="31" t="str">
        <f t="shared" si="28"/>
        <v/>
      </c>
      <c r="BN13" s="31" t="str">
        <f t="shared" si="28"/>
        <v/>
      </c>
      <c r="BO13" s="31" t="str">
        <f t="shared" si="28"/>
        <v/>
      </c>
      <c r="BP13" s="32" t="str">
        <f t="shared" si="28"/>
        <v/>
      </c>
      <c r="BQ13" s="236"/>
      <c r="BR13" s="205"/>
      <c r="BS13" s="205"/>
      <c r="BT13" s="209">
        <f t="shared" si="16"/>
        <v>38</v>
      </c>
      <c r="BU13" s="206" t="str">
        <f t="shared" ref="BU13:BX13" si="109">IF(BM79=0,"",BM79)</f>
        <v/>
      </c>
      <c r="BV13" s="206" t="str">
        <f t="shared" si="109"/>
        <v/>
      </c>
      <c r="BW13" s="206" t="str">
        <f t="shared" si="109"/>
        <v/>
      </c>
      <c r="BX13" s="190" t="str">
        <f t="shared" si="109"/>
        <v/>
      </c>
      <c r="BY13" s="236"/>
      <c r="CB13" s="194">
        <f t="shared" ref="CB13:CF13" si="110">IF(CB48=0,"",CB48)</f>
        <v>10</v>
      </c>
      <c r="CC13" s="30" t="str">
        <f t="shared" si="110"/>
        <v/>
      </c>
      <c r="CD13" s="31" t="str">
        <f t="shared" si="110"/>
        <v/>
      </c>
      <c r="CE13" s="188" t="str">
        <f t="shared" si="110"/>
        <v/>
      </c>
      <c r="CF13" s="32" t="str">
        <f t="shared" si="110"/>
        <v/>
      </c>
      <c r="CJ13" s="194">
        <f t="shared" ref="CJ13:CN13" si="111">IF(CB76=0,"",CB76)</f>
        <v>38</v>
      </c>
      <c r="CK13" s="30" t="str">
        <f t="shared" si="111"/>
        <v/>
      </c>
      <c r="CL13" s="31" t="str">
        <f t="shared" si="111"/>
        <v/>
      </c>
      <c r="CM13" s="188" t="str">
        <f t="shared" si="111"/>
        <v/>
      </c>
      <c r="CN13" s="32" t="str">
        <f t="shared" si="111"/>
        <v/>
      </c>
    </row>
    <row r="14" spans="1:92" ht="50.1" customHeight="1" thickBot="1" x14ac:dyDescent="0.4">
      <c r="B14" s="345" t="s">
        <v>320</v>
      </c>
      <c r="C14" s="346"/>
      <c r="D14" s="174">
        <f>'Distributed Waters Instruments'!AP11</f>
        <v>0</v>
      </c>
      <c r="E14" s="175"/>
      <c r="G14" s="326" t="s">
        <v>259</v>
      </c>
      <c r="H14" s="327"/>
      <c r="I14" s="318" t="s">
        <v>65</v>
      </c>
      <c r="J14" s="319"/>
      <c r="L14" s="5"/>
      <c r="M14" s="48" t="s">
        <v>23</v>
      </c>
      <c r="N14" s="52" t="str">
        <f>IF('Contact Information'!N10=0," ",'Contact Information'!N10)</f>
        <v xml:space="preserve"> </v>
      </c>
      <c r="O14" s="46"/>
      <c r="P14" s="34"/>
      <c r="Q14" s="34"/>
      <c r="S14" s="40"/>
      <c r="T14" s="42" t="str">
        <f>IF(OR($T$37,$T$39),'Gateway PC'!B21," ")</f>
        <v xml:space="preserve"> </v>
      </c>
      <c r="U14" s="43" t="str">
        <f t="shared" si="55"/>
        <v xml:space="preserve"> </v>
      </c>
      <c r="V14" s="43" t="str">
        <f t="shared" si="56"/>
        <v xml:space="preserve"> </v>
      </c>
      <c r="W14" s="41"/>
      <c r="X14" s="6"/>
      <c r="Y14" s="66"/>
      <c r="Z14" s="194">
        <v>11</v>
      </c>
      <c r="AA14" s="30" t="str">
        <f t="shared" ref="AA14:AB14" si="112">IF(AA49=0," ",AA49)</f>
        <v xml:space="preserve"> </v>
      </c>
      <c r="AB14" s="31" t="str">
        <f t="shared" si="112"/>
        <v xml:space="preserve"> </v>
      </c>
      <c r="AC14" s="31" t="str">
        <f t="shared" si="5"/>
        <v xml:space="preserve"> </v>
      </c>
      <c r="AD14" s="31" t="str">
        <f t="shared" si="1"/>
        <v xml:space="preserve"> </v>
      </c>
      <c r="AE14" s="31" t="str">
        <f t="shared" ref="AE14:AG14" si="113">IF(OR(AE49=0)," ",AE49)</f>
        <v/>
      </c>
      <c r="AF14" s="188" t="str">
        <f t="shared" si="113"/>
        <v/>
      </c>
      <c r="AG14" s="32" t="str">
        <f t="shared" si="113"/>
        <v xml:space="preserve"> </v>
      </c>
      <c r="AI14" s="67"/>
      <c r="AJ14" s="194">
        <v>36</v>
      </c>
      <c r="AK14" s="30" t="str">
        <f t="shared" ref="AK14:AL14" si="114">IF(AA74=0," ",AA74)</f>
        <v xml:space="preserve"> </v>
      </c>
      <c r="AL14" s="31" t="str">
        <f t="shared" si="114"/>
        <v xml:space="preserve"> </v>
      </c>
      <c r="AM14" s="31" t="str">
        <f t="shared" si="8"/>
        <v xml:space="preserve"> </v>
      </c>
      <c r="AN14" s="31" t="str">
        <f t="shared" si="9"/>
        <v xml:space="preserve"> </v>
      </c>
      <c r="AO14" s="31" t="str">
        <f t="shared" ref="AO14:AQ14" si="115">IF(OR(AE74=0)," ",AE74)</f>
        <v/>
      </c>
      <c r="AP14" s="188" t="str">
        <f t="shared" si="115"/>
        <v/>
      </c>
      <c r="AQ14" s="32" t="str">
        <f t="shared" si="115"/>
        <v xml:space="preserve"> </v>
      </c>
      <c r="AS14" s="67"/>
      <c r="AT14" s="194">
        <v>11</v>
      </c>
      <c r="AU14" s="30" t="str">
        <f t="shared" ref="AU14:AV14" si="116">IF(AU49=0," ",AU49)</f>
        <v xml:space="preserve"> </v>
      </c>
      <c r="AV14" s="31" t="str">
        <f t="shared" si="116"/>
        <v xml:space="preserve"> </v>
      </c>
      <c r="AW14" s="31" t="str">
        <f>IF(OR(AW49="Select One",AW49=0)," ",AW49)</f>
        <v xml:space="preserve"> </v>
      </c>
      <c r="AX14" s="31" t="str">
        <f t="shared" ref="AX14:AY14" si="117">IF(AX49=0," ",AX49)</f>
        <v/>
      </c>
      <c r="AY14" s="188" t="str">
        <f t="shared" si="117"/>
        <v/>
      </c>
      <c r="AZ14" s="32" t="str">
        <f>IF(OR(AZ49=0)," ",AZ49)</f>
        <v xml:space="preserve"> </v>
      </c>
      <c r="BA14" s="20"/>
      <c r="BB14" s="67"/>
      <c r="BC14" s="194">
        <v>39</v>
      </c>
      <c r="BD14" s="30" t="str">
        <f t="shared" ref="BD14:BE14" si="118">IF(AU77=0," ",AU77)</f>
        <v xml:space="preserve"> </v>
      </c>
      <c r="BE14" s="31" t="str">
        <f t="shared" si="118"/>
        <v xml:space="preserve"> </v>
      </c>
      <c r="BF14" s="31" t="str">
        <f t="shared" si="13"/>
        <v xml:space="preserve"> </v>
      </c>
      <c r="BG14" s="31" t="str">
        <f t="shared" ref="BG14:BH14" si="119">IF(AX77=0," ",AX77)</f>
        <v/>
      </c>
      <c r="BH14" s="188" t="str">
        <f t="shared" si="119"/>
        <v/>
      </c>
      <c r="BI14" s="32" t="str">
        <f t="shared" si="15"/>
        <v xml:space="preserve"> </v>
      </c>
      <c r="BJ14" s="20"/>
      <c r="BK14" s="67"/>
      <c r="BL14" s="209">
        <f t="shared" si="40"/>
        <v>9</v>
      </c>
      <c r="BM14" s="31" t="str">
        <f t="shared" si="28"/>
        <v/>
      </c>
      <c r="BN14" s="31" t="str">
        <f t="shared" si="28"/>
        <v/>
      </c>
      <c r="BO14" s="31" t="str">
        <f t="shared" si="28"/>
        <v/>
      </c>
      <c r="BP14" s="32" t="str">
        <f t="shared" si="28"/>
        <v/>
      </c>
      <c r="BQ14" s="236"/>
      <c r="BR14" s="205"/>
      <c r="BS14" s="205"/>
      <c r="BT14" s="209">
        <f t="shared" si="16"/>
        <v>39</v>
      </c>
      <c r="BU14" s="206" t="str">
        <f t="shared" ref="BU14:BX14" si="120">IF(BM80=0,"",BM80)</f>
        <v/>
      </c>
      <c r="BV14" s="206" t="str">
        <f t="shared" si="120"/>
        <v/>
      </c>
      <c r="BW14" s="206" t="str">
        <f t="shared" si="120"/>
        <v/>
      </c>
      <c r="BX14" s="190" t="str">
        <f t="shared" si="120"/>
        <v/>
      </c>
      <c r="BY14" s="236"/>
      <c r="CB14" s="194">
        <f t="shared" ref="CB14:CF14" si="121">IF(CB49=0,"",CB49)</f>
        <v>11</v>
      </c>
      <c r="CC14" s="30" t="str">
        <f t="shared" si="121"/>
        <v/>
      </c>
      <c r="CD14" s="31" t="str">
        <f t="shared" si="121"/>
        <v/>
      </c>
      <c r="CE14" s="188" t="str">
        <f t="shared" si="121"/>
        <v/>
      </c>
      <c r="CF14" s="32" t="str">
        <f t="shared" si="121"/>
        <v/>
      </c>
      <c r="CJ14" s="194">
        <f t="shared" ref="CJ14:CN14" si="122">IF(CB77=0,"",CB77)</f>
        <v>39</v>
      </c>
      <c r="CK14" s="30" t="str">
        <f t="shared" si="122"/>
        <v/>
      </c>
      <c r="CL14" s="31" t="str">
        <f t="shared" si="122"/>
        <v/>
      </c>
      <c r="CM14" s="188" t="str">
        <f t="shared" si="122"/>
        <v/>
      </c>
      <c r="CN14" s="32" t="str">
        <f t="shared" si="122"/>
        <v/>
      </c>
    </row>
    <row r="15" spans="1:92" ht="50.1" customHeight="1" thickBot="1" x14ac:dyDescent="0.4">
      <c r="A15" s="11"/>
      <c r="B15" s="336" t="s">
        <v>332</v>
      </c>
      <c r="C15" s="337"/>
      <c r="D15" s="174">
        <f>SUM('Distributed Waters Instruments'!AP12,'Distributed Waters Instruments'!AP13)</f>
        <v>0</v>
      </c>
      <c r="E15" s="175"/>
      <c r="G15" s="328" t="s">
        <v>260</v>
      </c>
      <c r="H15" s="314"/>
      <c r="I15" s="59">
        <f>I6</f>
        <v>0</v>
      </c>
      <c r="J15" s="56"/>
      <c r="L15" s="5"/>
      <c r="M15" s="48" t="s">
        <v>24</v>
      </c>
      <c r="N15" s="52" t="str">
        <f>IF('Contact Information'!N11=0," ",'Contact Information'!N11)</f>
        <v xml:space="preserve"> </v>
      </c>
      <c r="O15" s="46"/>
      <c r="P15" s="34"/>
      <c r="Q15" s="34"/>
      <c r="S15" s="40"/>
      <c r="T15" s="40"/>
      <c r="U15" s="40"/>
      <c r="V15" s="40"/>
      <c r="W15" s="40"/>
      <c r="Y15" s="66"/>
      <c r="Z15" s="194">
        <v>12</v>
      </c>
      <c r="AA15" s="30" t="str">
        <f t="shared" ref="AA15:AB15" si="123">IF(AA50=0," ",AA50)</f>
        <v xml:space="preserve"> </v>
      </c>
      <c r="AB15" s="31" t="str">
        <f t="shared" si="123"/>
        <v xml:space="preserve"> </v>
      </c>
      <c r="AC15" s="31" t="str">
        <f t="shared" si="5"/>
        <v xml:space="preserve"> </v>
      </c>
      <c r="AD15" s="31" t="str">
        <f t="shared" si="1"/>
        <v xml:space="preserve"> </v>
      </c>
      <c r="AE15" s="31" t="str">
        <f t="shared" ref="AE15:AG15" si="124">IF(OR(AE50=0)," ",AE50)</f>
        <v/>
      </c>
      <c r="AF15" s="188" t="str">
        <f t="shared" si="124"/>
        <v/>
      </c>
      <c r="AG15" s="32" t="str">
        <f t="shared" si="124"/>
        <v xml:space="preserve"> </v>
      </c>
      <c r="AI15" s="67"/>
      <c r="AJ15" s="194">
        <v>37</v>
      </c>
      <c r="AK15" s="30" t="str">
        <f t="shared" ref="AK15:AL15" si="125">IF(AA75=0," ",AA75)</f>
        <v xml:space="preserve"> </v>
      </c>
      <c r="AL15" s="31" t="str">
        <f t="shared" si="125"/>
        <v xml:space="preserve"> </v>
      </c>
      <c r="AM15" s="31" t="str">
        <f t="shared" si="8"/>
        <v xml:space="preserve"> </v>
      </c>
      <c r="AN15" s="31" t="str">
        <f t="shared" si="9"/>
        <v xml:space="preserve"> </v>
      </c>
      <c r="AO15" s="31" t="str">
        <f t="shared" ref="AO15:AQ15" si="126">IF(OR(AE75=0)," ",AE75)</f>
        <v/>
      </c>
      <c r="AP15" s="188" t="str">
        <f t="shared" si="126"/>
        <v/>
      </c>
      <c r="AQ15" s="32" t="str">
        <f t="shared" si="126"/>
        <v xml:space="preserve"> </v>
      </c>
      <c r="AS15" s="67"/>
      <c r="AT15" s="194">
        <v>12</v>
      </c>
      <c r="AU15" s="30" t="str">
        <f t="shared" ref="AU15:AV15" si="127">IF(AU50=0," ",AU50)</f>
        <v xml:space="preserve"> </v>
      </c>
      <c r="AV15" s="31" t="str">
        <f t="shared" si="127"/>
        <v xml:space="preserve"> </v>
      </c>
      <c r="AW15" s="31" t="str">
        <f>IF(OR(AW50="Select One",AW50=0)," ",AW50)</f>
        <v xml:space="preserve"> </v>
      </c>
      <c r="AX15" s="31" t="str">
        <f t="shared" ref="AX15:AY15" si="128">IF(AX50=0," ",AX50)</f>
        <v/>
      </c>
      <c r="AY15" s="188" t="str">
        <f t="shared" si="128"/>
        <v/>
      </c>
      <c r="AZ15" s="32" t="str">
        <f>IF(OR(AZ50=0)," ",AZ50)</f>
        <v xml:space="preserve"> </v>
      </c>
      <c r="BA15" s="20"/>
      <c r="BB15" s="67"/>
      <c r="BC15" s="194">
        <v>40</v>
      </c>
      <c r="BD15" s="30" t="str">
        <f t="shared" ref="BD15:BE15" si="129">IF(AU78=0," ",AU78)</f>
        <v xml:space="preserve"> </v>
      </c>
      <c r="BE15" s="31" t="str">
        <f t="shared" si="129"/>
        <v xml:space="preserve"> </v>
      </c>
      <c r="BF15" s="31" t="str">
        <f t="shared" si="13"/>
        <v xml:space="preserve"> </v>
      </c>
      <c r="BG15" s="31" t="str">
        <f t="shared" ref="BG15:BH15" si="130">IF(AX78=0," ",AX78)</f>
        <v/>
      </c>
      <c r="BH15" s="188" t="str">
        <f t="shared" si="130"/>
        <v/>
      </c>
      <c r="BI15" s="32" t="str">
        <f t="shared" si="15"/>
        <v xml:space="preserve"> </v>
      </c>
      <c r="BJ15" s="20"/>
      <c r="BK15" s="67"/>
      <c r="BL15" s="209">
        <f t="shared" si="40"/>
        <v>10</v>
      </c>
      <c r="BM15" s="31" t="str">
        <f t="shared" si="28"/>
        <v/>
      </c>
      <c r="BN15" s="31" t="str">
        <f t="shared" si="28"/>
        <v/>
      </c>
      <c r="BO15" s="31" t="str">
        <f t="shared" si="28"/>
        <v/>
      </c>
      <c r="BP15" s="32" t="str">
        <f t="shared" si="28"/>
        <v/>
      </c>
      <c r="BQ15" s="236"/>
      <c r="BR15" s="205"/>
      <c r="BS15" s="205"/>
      <c r="BT15" s="209">
        <f t="shared" si="16"/>
        <v>40</v>
      </c>
      <c r="BU15" s="206" t="str">
        <f t="shared" ref="BU15:BX15" si="131">IF(BM81=0,"",BM81)</f>
        <v/>
      </c>
      <c r="BV15" s="206" t="str">
        <f t="shared" si="131"/>
        <v/>
      </c>
      <c r="BW15" s="206" t="str">
        <f t="shared" si="131"/>
        <v/>
      </c>
      <c r="BX15" s="190" t="str">
        <f t="shared" si="131"/>
        <v/>
      </c>
      <c r="BY15" s="236"/>
      <c r="CB15" s="194">
        <f t="shared" ref="CB15:CF15" si="132">IF(CB50=0,"",CB50)</f>
        <v>12</v>
      </c>
      <c r="CC15" s="30" t="str">
        <f t="shared" si="132"/>
        <v/>
      </c>
      <c r="CD15" s="31" t="str">
        <f t="shared" si="132"/>
        <v/>
      </c>
      <c r="CE15" s="188" t="str">
        <f t="shared" si="132"/>
        <v/>
      </c>
      <c r="CF15" s="32" t="str">
        <f t="shared" si="132"/>
        <v/>
      </c>
      <c r="CJ15" s="194">
        <f t="shared" ref="CJ15:CN15" si="133">IF(CB78=0,"",CB78)</f>
        <v>40</v>
      </c>
      <c r="CK15" s="30" t="str">
        <f t="shared" si="133"/>
        <v/>
      </c>
      <c r="CL15" s="31" t="str">
        <f t="shared" si="133"/>
        <v/>
      </c>
      <c r="CM15" s="188" t="str">
        <f t="shared" si="133"/>
        <v/>
      </c>
      <c r="CN15" s="32" t="str">
        <f t="shared" si="133"/>
        <v/>
      </c>
    </row>
    <row r="16" spans="1:92" ht="50.1" customHeight="1" thickBot="1" x14ac:dyDescent="0.4">
      <c r="A16" s="11"/>
      <c r="B16" s="311" t="s">
        <v>292</v>
      </c>
      <c r="C16" s="312"/>
      <c r="D16" s="58">
        <f>'User Defined Systems'!AI6</f>
        <v>0</v>
      </c>
      <c r="E16" s="55"/>
      <c r="G16" s="328" t="s">
        <v>261</v>
      </c>
      <c r="H16" s="314"/>
      <c r="I16" s="59">
        <f>I8</f>
        <v>0</v>
      </c>
      <c r="J16" s="56"/>
      <c r="L16" s="5"/>
      <c r="M16" s="48" t="s">
        <v>25</v>
      </c>
      <c r="N16" s="52" t="str">
        <f>IF('Contact Information'!N12=0," ",'Contact Information'!N12)</f>
        <v xml:space="preserve"> </v>
      </c>
      <c r="O16" s="46"/>
      <c r="P16" s="34"/>
      <c r="Q16" s="34"/>
      <c r="Y16" s="66"/>
      <c r="Z16" s="194">
        <v>13</v>
      </c>
      <c r="AA16" s="30" t="str">
        <f t="shared" ref="AA16:AB16" si="134">IF(AA51=0," ",AA51)</f>
        <v xml:space="preserve"> </v>
      </c>
      <c r="AB16" s="31" t="str">
        <f t="shared" si="134"/>
        <v xml:space="preserve"> </v>
      </c>
      <c r="AC16" s="31" t="str">
        <f t="shared" si="5"/>
        <v xml:space="preserve"> </v>
      </c>
      <c r="AD16" s="31" t="str">
        <f t="shared" si="1"/>
        <v xml:space="preserve"> </v>
      </c>
      <c r="AE16" s="31" t="str">
        <f t="shared" ref="AE16:AG16" si="135">IF(OR(AE51=0)," ",AE51)</f>
        <v/>
      </c>
      <c r="AF16" s="188" t="str">
        <f t="shared" si="135"/>
        <v/>
      </c>
      <c r="AG16" s="32" t="str">
        <f t="shared" si="135"/>
        <v xml:space="preserve"> </v>
      </c>
      <c r="AI16" s="67"/>
      <c r="AJ16" s="194">
        <v>38</v>
      </c>
      <c r="AK16" s="30" t="str">
        <f t="shared" ref="AK16:AL16" si="136">IF(AA76=0," ",AA76)</f>
        <v xml:space="preserve"> </v>
      </c>
      <c r="AL16" s="31" t="str">
        <f t="shared" si="136"/>
        <v xml:space="preserve"> </v>
      </c>
      <c r="AM16" s="31" t="str">
        <f t="shared" si="8"/>
        <v xml:space="preserve"> </v>
      </c>
      <c r="AN16" s="31" t="str">
        <f t="shared" si="9"/>
        <v xml:space="preserve"> </v>
      </c>
      <c r="AO16" s="31" t="str">
        <f t="shared" ref="AO16:AQ16" si="137">IF(OR(AE76=0)," ",AE76)</f>
        <v/>
      </c>
      <c r="AP16" s="188" t="str">
        <f t="shared" si="137"/>
        <v/>
      </c>
      <c r="AQ16" s="32" t="str">
        <f t="shared" si="137"/>
        <v xml:space="preserve"> </v>
      </c>
      <c r="AS16" s="67"/>
      <c r="AT16" s="194">
        <v>13</v>
      </c>
      <c r="AU16" s="30" t="str">
        <f t="shared" ref="AU16:AV16" si="138">IF(AU51=0," ",AU51)</f>
        <v xml:space="preserve"> </v>
      </c>
      <c r="AV16" s="31" t="str">
        <f t="shared" si="138"/>
        <v xml:space="preserve"> </v>
      </c>
      <c r="AW16" s="31" t="str">
        <f>IF(OR(AW51="Select One",AW51=0)," ",AW51)</f>
        <v xml:space="preserve"> </v>
      </c>
      <c r="AX16" s="31" t="str">
        <f t="shared" ref="AX16:AY16" si="139">IF(AX51=0," ",AX51)</f>
        <v/>
      </c>
      <c r="AY16" s="188" t="str">
        <f t="shared" si="139"/>
        <v/>
      </c>
      <c r="AZ16" s="32" t="str">
        <f>IF(OR(AZ51=0)," ",AZ51)</f>
        <v xml:space="preserve"> </v>
      </c>
      <c r="BA16" s="20"/>
      <c r="BB16" s="67"/>
      <c r="BC16" s="194">
        <v>41</v>
      </c>
      <c r="BD16" s="30" t="str">
        <f t="shared" ref="BD16:BE16" si="140">IF(AU79=0," ",AU79)</f>
        <v xml:space="preserve"> </v>
      </c>
      <c r="BE16" s="31" t="str">
        <f t="shared" si="140"/>
        <v xml:space="preserve"> </v>
      </c>
      <c r="BF16" s="31" t="str">
        <f t="shared" si="13"/>
        <v xml:space="preserve"> </v>
      </c>
      <c r="BG16" s="31" t="str">
        <f t="shared" ref="BG16:BH16" si="141">IF(AX79=0," ",AX79)</f>
        <v/>
      </c>
      <c r="BH16" s="188" t="str">
        <f t="shared" si="141"/>
        <v/>
      </c>
      <c r="BI16" s="32" t="str">
        <f t="shared" si="15"/>
        <v xml:space="preserve"> </v>
      </c>
      <c r="BJ16" s="20"/>
      <c r="BK16" s="67"/>
      <c r="BL16" s="209">
        <f t="shared" si="40"/>
        <v>11</v>
      </c>
      <c r="BM16" s="31" t="str">
        <f t="shared" si="28"/>
        <v/>
      </c>
      <c r="BN16" s="31" t="str">
        <f t="shared" si="28"/>
        <v/>
      </c>
      <c r="BO16" s="31" t="str">
        <f t="shared" si="28"/>
        <v/>
      </c>
      <c r="BP16" s="32" t="str">
        <f t="shared" si="28"/>
        <v/>
      </c>
      <c r="BQ16" s="236"/>
      <c r="BR16" s="205"/>
      <c r="BS16" s="205"/>
      <c r="BT16" s="209">
        <f t="shared" si="16"/>
        <v>41</v>
      </c>
      <c r="BU16" s="206" t="str">
        <f t="shared" ref="BU16:BX16" si="142">IF(BM82=0,"",BM82)</f>
        <v/>
      </c>
      <c r="BV16" s="206" t="str">
        <f t="shared" si="142"/>
        <v/>
      </c>
      <c r="BW16" s="206" t="str">
        <f t="shared" si="142"/>
        <v/>
      </c>
      <c r="BX16" s="190" t="str">
        <f t="shared" si="142"/>
        <v/>
      </c>
      <c r="BY16" s="236"/>
      <c r="CB16" s="194">
        <f t="shared" ref="CB16:CF16" si="143">IF(CB51=0,"",CB51)</f>
        <v>13</v>
      </c>
      <c r="CC16" s="30" t="str">
        <f t="shared" si="143"/>
        <v/>
      </c>
      <c r="CD16" s="31" t="str">
        <f t="shared" si="143"/>
        <v/>
      </c>
      <c r="CE16" s="188" t="str">
        <f t="shared" si="143"/>
        <v/>
      </c>
      <c r="CF16" s="32" t="str">
        <f t="shared" si="143"/>
        <v/>
      </c>
      <c r="CJ16" s="194">
        <f t="shared" ref="CJ16:CN16" si="144">IF(CB79=0,"",CB79)</f>
        <v>41</v>
      </c>
      <c r="CK16" s="30" t="str">
        <f t="shared" si="144"/>
        <v/>
      </c>
      <c r="CL16" s="31" t="str">
        <f t="shared" si="144"/>
        <v/>
      </c>
      <c r="CM16" s="188" t="str">
        <f t="shared" si="144"/>
        <v/>
      </c>
      <c r="CN16" s="32" t="str">
        <f t="shared" si="144"/>
        <v/>
      </c>
    </row>
    <row r="17" spans="2:92" ht="50.1" customHeight="1" thickBot="1" x14ac:dyDescent="0.4">
      <c r="B17" s="176" t="s">
        <v>252</v>
      </c>
      <c r="C17" s="177"/>
      <c r="D17" s="178">
        <f>SUM(D4:D16)</f>
        <v>0</v>
      </c>
      <c r="E17" s="179"/>
      <c r="F17" s="10"/>
      <c r="G17" s="340" t="s">
        <v>262</v>
      </c>
      <c r="H17" s="341"/>
      <c r="I17" s="240">
        <f>I12*2</f>
        <v>0</v>
      </c>
      <c r="J17" s="241"/>
      <c r="L17" s="5"/>
      <c r="M17" s="48" t="s">
        <v>26</v>
      </c>
      <c r="N17" s="52" t="str">
        <f>IF('Contact Information'!N13=0," ",'Contact Information'!N13)</f>
        <v xml:space="preserve"> </v>
      </c>
      <c r="O17" s="46"/>
      <c r="P17" s="34"/>
      <c r="Q17" s="34"/>
      <c r="Y17" s="66"/>
      <c r="Z17" s="194">
        <v>14</v>
      </c>
      <c r="AA17" s="30" t="str">
        <f t="shared" ref="AA17:AB17" si="145">IF(AA52=0," ",AA52)</f>
        <v xml:space="preserve"> </v>
      </c>
      <c r="AB17" s="31" t="str">
        <f t="shared" si="145"/>
        <v xml:space="preserve"> </v>
      </c>
      <c r="AC17" s="31" t="str">
        <f t="shared" si="5"/>
        <v xml:space="preserve"> </v>
      </c>
      <c r="AD17" s="31" t="str">
        <f t="shared" si="1"/>
        <v xml:space="preserve"> </v>
      </c>
      <c r="AE17" s="31" t="str">
        <f t="shared" ref="AE17:AG17" si="146">IF(OR(AE52=0)," ",AE52)</f>
        <v/>
      </c>
      <c r="AF17" s="188" t="str">
        <f t="shared" si="146"/>
        <v/>
      </c>
      <c r="AG17" s="32" t="str">
        <f t="shared" si="146"/>
        <v xml:space="preserve"> </v>
      </c>
      <c r="AI17" s="67"/>
      <c r="AJ17" s="194">
        <v>39</v>
      </c>
      <c r="AK17" s="30" t="str">
        <f t="shared" ref="AK17:AL17" si="147">IF(AA77=0," ",AA77)</f>
        <v xml:space="preserve"> </v>
      </c>
      <c r="AL17" s="31" t="str">
        <f t="shared" si="147"/>
        <v xml:space="preserve"> </v>
      </c>
      <c r="AM17" s="31" t="str">
        <f t="shared" si="8"/>
        <v xml:space="preserve"> </v>
      </c>
      <c r="AN17" s="31" t="str">
        <f t="shared" si="9"/>
        <v xml:space="preserve"> </v>
      </c>
      <c r="AO17" s="31" t="str">
        <f t="shared" ref="AO17:AQ17" si="148">IF(OR(AE77=0)," ",AE77)</f>
        <v/>
      </c>
      <c r="AP17" s="188" t="str">
        <f t="shared" si="148"/>
        <v/>
      </c>
      <c r="AQ17" s="32" t="str">
        <f t="shared" si="148"/>
        <v xml:space="preserve"> </v>
      </c>
      <c r="AS17" s="67"/>
      <c r="AT17" s="194">
        <v>14</v>
      </c>
      <c r="AU17" s="30" t="str">
        <f t="shared" ref="AU17:AV17" si="149">IF(AU52=0," ",AU52)</f>
        <v xml:space="preserve"> </v>
      </c>
      <c r="AV17" s="31" t="str">
        <f t="shared" si="149"/>
        <v xml:space="preserve"> </v>
      </c>
      <c r="AW17" s="31" t="str">
        <f>IF(OR(AW52="Select One",AW52=0)," ",AW52)</f>
        <v xml:space="preserve"> </v>
      </c>
      <c r="AX17" s="31" t="str">
        <f t="shared" ref="AX17:AY17" si="150">IF(AX52=0," ",AX52)</f>
        <v/>
      </c>
      <c r="AY17" s="188" t="str">
        <f t="shared" si="150"/>
        <v/>
      </c>
      <c r="AZ17" s="32" t="str">
        <f>IF(OR(AZ52=0)," ",AZ52)</f>
        <v xml:space="preserve"> </v>
      </c>
      <c r="BA17" s="20"/>
      <c r="BB17" s="67"/>
      <c r="BC17" s="194">
        <v>42</v>
      </c>
      <c r="BD17" s="30" t="str">
        <f t="shared" ref="BD17:BE17" si="151">IF(AU80=0," ",AU80)</f>
        <v xml:space="preserve"> </v>
      </c>
      <c r="BE17" s="31" t="str">
        <f t="shared" si="151"/>
        <v xml:space="preserve"> </v>
      </c>
      <c r="BF17" s="31" t="str">
        <f t="shared" si="13"/>
        <v xml:space="preserve"> </v>
      </c>
      <c r="BG17" s="31" t="str">
        <f t="shared" ref="BG17:BH17" si="152">IF(AX80=0," ",AX80)</f>
        <v/>
      </c>
      <c r="BH17" s="188" t="str">
        <f t="shared" si="152"/>
        <v/>
      </c>
      <c r="BI17" s="32" t="str">
        <f t="shared" si="15"/>
        <v xml:space="preserve"> </v>
      </c>
      <c r="BJ17" s="20"/>
      <c r="BK17" s="67"/>
      <c r="BL17" s="209">
        <f t="shared" si="40"/>
        <v>12</v>
      </c>
      <c r="BM17" s="31" t="str">
        <f t="shared" si="28"/>
        <v/>
      </c>
      <c r="BN17" s="31" t="str">
        <f t="shared" si="28"/>
        <v/>
      </c>
      <c r="BO17" s="31" t="str">
        <f t="shared" si="28"/>
        <v/>
      </c>
      <c r="BP17" s="32" t="str">
        <f t="shared" si="28"/>
        <v/>
      </c>
      <c r="BQ17" s="236"/>
      <c r="BR17" s="205"/>
      <c r="BS17" s="205"/>
      <c r="BT17" s="209">
        <f t="shared" si="16"/>
        <v>42</v>
      </c>
      <c r="BU17" s="206" t="str">
        <f t="shared" ref="BU17:BX17" si="153">IF(BM83=0,"",BM83)</f>
        <v/>
      </c>
      <c r="BV17" s="206" t="str">
        <f t="shared" si="153"/>
        <v/>
      </c>
      <c r="BW17" s="206" t="str">
        <f t="shared" si="153"/>
        <v/>
      </c>
      <c r="BX17" s="190" t="str">
        <f t="shared" si="153"/>
        <v/>
      </c>
      <c r="BY17" s="236"/>
      <c r="CB17" s="194">
        <f t="shared" ref="CB17:CF17" si="154">IF(CB52=0,"",CB52)</f>
        <v>14</v>
      </c>
      <c r="CC17" s="30" t="str">
        <f t="shared" si="154"/>
        <v/>
      </c>
      <c r="CD17" s="31" t="str">
        <f t="shared" si="154"/>
        <v/>
      </c>
      <c r="CE17" s="188" t="str">
        <f t="shared" si="154"/>
        <v/>
      </c>
      <c r="CF17" s="32" t="str">
        <f t="shared" si="154"/>
        <v/>
      </c>
      <c r="CJ17" s="194">
        <f t="shared" ref="CJ17:CN17" si="155">IF(CB80=0,"",CB80)</f>
        <v>42</v>
      </c>
      <c r="CK17" s="30" t="str">
        <f t="shared" si="155"/>
        <v/>
      </c>
      <c r="CL17" s="31" t="str">
        <f t="shared" si="155"/>
        <v/>
      </c>
      <c r="CM17" s="188" t="str">
        <f t="shared" si="155"/>
        <v/>
      </c>
      <c r="CN17" s="32" t="str">
        <f t="shared" si="155"/>
        <v/>
      </c>
    </row>
    <row r="18" spans="2:92" ht="50.1" customHeight="1" thickBot="1" x14ac:dyDescent="0.4">
      <c r="B18" s="176" t="s">
        <v>216</v>
      </c>
      <c r="C18" s="177"/>
      <c r="D18" s="178">
        <f>SUM(D16,D15,D14,D13,D12,D11,D10,D9,D6,D5,D4)</f>
        <v>0</v>
      </c>
      <c r="E18" s="179"/>
      <c r="F18" s="10"/>
      <c r="G18" s="342" t="s">
        <v>325</v>
      </c>
      <c r="H18" s="343"/>
      <c r="I18" s="243">
        <f>SUM(I15:I17)</f>
        <v>0</v>
      </c>
      <c r="J18" s="242"/>
      <c r="L18" s="5"/>
      <c r="M18" s="48" t="s">
        <v>27</v>
      </c>
      <c r="N18" s="52" t="str">
        <f>IF('Contact Information'!N14=0," ",'Contact Information'!N14)</f>
        <v xml:space="preserve"> </v>
      </c>
      <c r="O18" s="53"/>
      <c r="P18" s="34"/>
      <c r="Q18" s="34"/>
      <c r="Y18" s="66"/>
      <c r="Z18" s="194">
        <v>15</v>
      </c>
      <c r="AA18" s="30" t="str">
        <f t="shared" ref="AA18:AB18" si="156">IF(AA53=0," ",AA53)</f>
        <v xml:space="preserve"> </v>
      </c>
      <c r="AB18" s="31" t="str">
        <f t="shared" si="156"/>
        <v xml:space="preserve"> </v>
      </c>
      <c r="AC18" s="31" t="str">
        <f t="shared" si="5"/>
        <v xml:space="preserve"> </v>
      </c>
      <c r="AD18" s="31" t="str">
        <f t="shared" si="1"/>
        <v xml:space="preserve"> </v>
      </c>
      <c r="AE18" s="31" t="str">
        <f t="shared" ref="AE18:AG18" si="157">IF(OR(AE53=0)," ",AE53)</f>
        <v/>
      </c>
      <c r="AF18" s="188" t="str">
        <f t="shared" si="157"/>
        <v/>
      </c>
      <c r="AG18" s="32" t="str">
        <f t="shared" si="157"/>
        <v xml:space="preserve"> </v>
      </c>
      <c r="AI18" s="67"/>
      <c r="AJ18" s="194">
        <v>40</v>
      </c>
      <c r="AK18" s="30" t="str">
        <f t="shared" ref="AK18:AL18" si="158">IF(AA78=0," ",AA78)</f>
        <v xml:space="preserve"> </v>
      </c>
      <c r="AL18" s="31" t="str">
        <f t="shared" si="158"/>
        <v xml:space="preserve"> </v>
      </c>
      <c r="AM18" s="31" t="str">
        <f t="shared" si="8"/>
        <v xml:space="preserve"> </v>
      </c>
      <c r="AN18" s="31" t="str">
        <f t="shared" si="9"/>
        <v xml:space="preserve"> </v>
      </c>
      <c r="AO18" s="31" t="str">
        <f t="shared" ref="AO18:AQ18" si="159">IF(OR(AE78=0)," ",AE78)</f>
        <v/>
      </c>
      <c r="AP18" s="188" t="str">
        <f t="shared" si="159"/>
        <v/>
      </c>
      <c r="AQ18" s="32" t="str">
        <f t="shared" si="159"/>
        <v xml:space="preserve"> </v>
      </c>
      <c r="AS18" s="67"/>
      <c r="AT18" s="194">
        <v>15</v>
      </c>
      <c r="AU18" s="30" t="str">
        <f t="shared" ref="AU18:AV18" si="160">IF(AU53=0," ",AU53)</f>
        <v xml:space="preserve"> </v>
      </c>
      <c r="AV18" s="31" t="str">
        <f t="shared" si="160"/>
        <v xml:space="preserve"> </v>
      </c>
      <c r="AW18" s="31" t="str">
        <f>IF(OR(AW53="Select One",AW53=0)," ",AW53)</f>
        <v xml:space="preserve"> </v>
      </c>
      <c r="AX18" s="31" t="str">
        <f t="shared" ref="AX18:AY18" si="161">IF(AX53=0," ",AX53)</f>
        <v/>
      </c>
      <c r="AY18" s="188" t="str">
        <f t="shared" si="161"/>
        <v/>
      </c>
      <c r="AZ18" s="32" t="str">
        <f>IF(OR(AZ53=0)," ",AZ53)</f>
        <v xml:space="preserve"> </v>
      </c>
      <c r="BA18" s="20"/>
      <c r="BB18" s="67"/>
      <c r="BC18" s="194">
        <v>43</v>
      </c>
      <c r="BD18" s="30" t="str">
        <f t="shared" ref="BD18:BE18" si="162">IF(AU81=0," ",AU81)</f>
        <v xml:space="preserve"> </v>
      </c>
      <c r="BE18" s="31" t="str">
        <f t="shared" si="162"/>
        <v xml:space="preserve"> </v>
      </c>
      <c r="BF18" s="31" t="str">
        <f t="shared" si="13"/>
        <v xml:space="preserve"> </v>
      </c>
      <c r="BG18" s="31" t="str">
        <f t="shared" ref="BG18:BH18" si="163">IF(AX81=0," ",AX81)</f>
        <v/>
      </c>
      <c r="BH18" s="188" t="str">
        <f t="shared" si="163"/>
        <v/>
      </c>
      <c r="BI18" s="32" t="str">
        <f t="shared" si="15"/>
        <v xml:space="preserve"> </v>
      </c>
      <c r="BJ18" s="20"/>
      <c r="BK18" s="67"/>
      <c r="BL18" s="209">
        <f t="shared" si="40"/>
        <v>13</v>
      </c>
      <c r="BM18" s="31" t="str">
        <f t="shared" si="28"/>
        <v/>
      </c>
      <c r="BN18" s="31" t="str">
        <f t="shared" si="28"/>
        <v/>
      </c>
      <c r="BO18" s="31" t="str">
        <f t="shared" si="28"/>
        <v/>
      </c>
      <c r="BP18" s="32" t="str">
        <f t="shared" si="28"/>
        <v/>
      </c>
      <c r="BQ18" s="236"/>
      <c r="BR18" s="205"/>
      <c r="BS18" s="205"/>
      <c r="BT18" s="209">
        <f t="shared" si="16"/>
        <v>43</v>
      </c>
      <c r="BU18" s="206" t="str">
        <f t="shared" ref="BU18:BX18" si="164">IF(BM84=0,"",BM84)</f>
        <v/>
      </c>
      <c r="BV18" s="206" t="str">
        <f t="shared" si="164"/>
        <v/>
      </c>
      <c r="BW18" s="206" t="str">
        <f t="shared" si="164"/>
        <v/>
      </c>
      <c r="BX18" s="190" t="str">
        <f t="shared" si="164"/>
        <v/>
      </c>
      <c r="BY18" s="236"/>
      <c r="CB18" s="194">
        <f t="shared" ref="CB18:CF18" si="165">IF(CB53=0,"",CB53)</f>
        <v>15</v>
      </c>
      <c r="CC18" s="30" t="str">
        <f t="shared" si="165"/>
        <v/>
      </c>
      <c r="CD18" s="31" t="str">
        <f t="shared" si="165"/>
        <v/>
      </c>
      <c r="CE18" s="188" t="str">
        <f t="shared" si="165"/>
        <v/>
      </c>
      <c r="CF18" s="32" t="str">
        <f t="shared" si="165"/>
        <v/>
      </c>
      <c r="CJ18" s="194">
        <f t="shared" ref="CJ18:CN18" si="166">IF(CB81=0,"",CB81)</f>
        <v>43</v>
      </c>
      <c r="CK18" s="30" t="str">
        <f t="shared" si="166"/>
        <v/>
      </c>
      <c r="CL18" s="31" t="str">
        <f t="shared" si="166"/>
        <v/>
      </c>
      <c r="CM18" s="188" t="str">
        <f t="shared" si="166"/>
        <v/>
      </c>
      <c r="CN18" s="32" t="str">
        <f t="shared" si="166"/>
        <v/>
      </c>
    </row>
    <row r="19" spans="2:92" ht="50.1" customHeight="1" thickBot="1" x14ac:dyDescent="0.4">
      <c r="B19" s="335"/>
      <c r="C19" s="335"/>
      <c r="D19" s="172"/>
      <c r="E19" s="173"/>
      <c r="F19" s="10"/>
      <c r="G19" s="317"/>
      <c r="H19" s="317"/>
      <c r="I19" s="320"/>
      <c r="J19" s="321"/>
      <c r="L19" s="5"/>
      <c r="M19" s="48" t="s">
        <v>28</v>
      </c>
      <c r="N19" s="52" t="str">
        <f>IF('Contact Information'!N15=0," ",'Contact Information'!N15)</f>
        <v xml:space="preserve"> </v>
      </c>
      <c r="O19" s="53"/>
      <c r="P19" s="34"/>
      <c r="Q19" s="34"/>
      <c r="Y19" s="66"/>
      <c r="Z19" s="194">
        <v>16</v>
      </c>
      <c r="AA19" s="30" t="str">
        <f t="shared" ref="AA19:AB19" si="167">IF(AA54=0," ",AA54)</f>
        <v xml:space="preserve"> </v>
      </c>
      <c r="AB19" s="31" t="str">
        <f t="shared" si="167"/>
        <v xml:space="preserve"> </v>
      </c>
      <c r="AC19" s="31" t="str">
        <f t="shared" si="5"/>
        <v xml:space="preserve"> </v>
      </c>
      <c r="AD19" s="31" t="str">
        <f t="shared" si="1"/>
        <v xml:space="preserve"> </v>
      </c>
      <c r="AE19" s="31" t="str">
        <f t="shared" ref="AE19:AG19" si="168">IF(OR(AE54=0)," ",AE54)</f>
        <v/>
      </c>
      <c r="AF19" s="188" t="str">
        <f t="shared" si="168"/>
        <v/>
      </c>
      <c r="AG19" s="32" t="str">
        <f t="shared" si="168"/>
        <v xml:space="preserve"> </v>
      </c>
      <c r="AI19" s="67"/>
      <c r="AJ19" s="194">
        <v>41</v>
      </c>
      <c r="AK19" s="30" t="str">
        <f t="shared" ref="AK19:AL19" si="169">IF(AA79=0," ",AA79)</f>
        <v xml:space="preserve"> </v>
      </c>
      <c r="AL19" s="31" t="str">
        <f t="shared" si="169"/>
        <v xml:space="preserve"> </v>
      </c>
      <c r="AM19" s="31" t="str">
        <f t="shared" si="8"/>
        <v xml:space="preserve"> </v>
      </c>
      <c r="AN19" s="31" t="str">
        <f t="shared" si="9"/>
        <v xml:space="preserve"> </v>
      </c>
      <c r="AO19" s="31" t="str">
        <f t="shared" ref="AO19:AQ19" si="170">IF(OR(AE79=0)," ",AE79)</f>
        <v/>
      </c>
      <c r="AP19" s="188" t="str">
        <f t="shared" si="170"/>
        <v/>
      </c>
      <c r="AQ19" s="32" t="str">
        <f t="shared" si="170"/>
        <v xml:space="preserve"> </v>
      </c>
      <c r="AS19" s="67"/>
      <c r="AT19" s="194">
        <v>16</v>
      </c>
      <c r="AU19" s="30" t="str">
        <f t="shared" ref="AU19:AV19" si="171">IF(AU54=0," ",AU54)</f>
        <v xml:space="preserve"> </v>
      </c>
      <c r="AV19" s="31" t="str">
        <f t="shared" si="171"/>
        <v xml:space="preserve"> </v>
      </c>
      <c r="AW19" s="31" t="str">
        <f>IF(OR(AW54="Select One",AW54=0)," ",AW54)</f>
        <v xml:space="preserve"> </v>
      </c>
      <c r="AX19" s="31" t="str">
        <f t="shared" ref="AX19:AY19" si="172">IF(AX54=0," ",AX54)</f>
        <v/>
      </c>
      <c r="AY19" s="188" t="str">
        <f t="shared" si="172"/>
        <v/>
      </c>
      <c r="AZ19" s="32" t="str">
        <f>IF(OR(AZ54=0)," ",AZ54)</f>
        <v xml:space="preserve"> </v>
      </c>
      <c r="BA19" s="20"/>
      <c r="BB19" s="67"/>
      <c r="BC19" s="194">
        <v>44</v>
      </c>
      <c r="BD19" s="30" t="str">
        <f t="shared" ref="BD19:BE19" si="173">IF(AU82=0," ",AU82)</f>
        <v xml:space="preserve"> </v>
      </c>
      <c r="BE19" s="31" t="str">
        <f t="shared" si="173"/>
        <v xml:space="preserve"> </v>
      </c>
      <c r="BF19" s="31" t="str">
        <f t="shared" si="13"/>
        <v xml:space="preserve"> </v>
      </c>
      <c r="BG19" s="31" t="str">
        <f t="shared" ref="BG19:BH19" si="174">IF(AX82=0," ",AX82)</f>
        <v/>
      </c>
      <c r="BH19" s="188" t="str">
        <f t="shared" si="174"/>
        <v/>
      </c>
      <c r="BI19" s="32" t="str">
        <f t="shared" si="15"/>
        <v xml:space="preserve"> </v>
      </c>
      <c r="BJ19" s="20"/>
      <c r="BK19" s="67"/>
      <c r="BL19" s="209">
        <f t="shared" si="40"/>
        <v>14</v>
      </c>
      <c r="BM19" s="31" t="str">
        <f t="shared" si="28"/>
        <v/>
      </c>
      <c r="BN19" s="31" t="str">
        <f t="shared" si="28"/>
        <v/>
      </c>
      <c r="BO19" s="31" t="str">
        <f t="shared" si="28"/>
        <v/>
      </c>
      <c r="BP19" s="32" t="str">
        <f t="shared" si="28"/>
        <v/>
      </c>
      <c r="BQ19" s="236"/>
      <c r="BR19" s="205"/>
      <c r="BS19" s="205"/>
      <c r="BT19" s="209">
        <f t="shared" si="16"/>
        <v>44</v>
      </c>
      <c r="BU19" s="206" t="str">
        <f t="shared" ref="BU19:BX19" si="175">IF(BM85=0,"",BM85)</f>
        <v/>
      </c>
      <c r="BV19" s="206" t="str">
        <f t="shared" si="175"/>
        <v/>
      </c>
      <c r="BW19" s="206" t="str">
        <f t="shared" si="175"/>
        <v/>
      </c>
      <c r="BX19" s="190" t="str">
        <f t="shared" si="175"/>
        <v/>
      </c>
      <c r="BY19" s="236"/>
      <c r="CB19" s="194">
        <f t="shared" ref="CB19:CF19" si="176">IF(CB54=0,"",CB54)</f>
        <v>16</v>
      </c>
      <c r="CC19" s="30" t="str">
        <f t="shared" si="176"/>
        <v/>
      </c>
      <c r="CD19" s="31" t="str">
        <f t="shared" si="176"/>
        <v/>
      </c>
      <c r="CE19" s="188" t="str">
        <f t="shared" si="176"/>
        <v/>
      </c>
      <c r="CF19" s="32" t="str">
        <f t="shared" si="176"/>
        <v/>
      </c>
      <c r="CJ19" s="194">
        <f t="shared" ref="CJ19:CN19" si="177">IF(CB82=0,"",CB82)</f>
        <v>44</v>
      </c>
      <c r="CK19" s="30" t="str">
        <f t="shared" si="177"/>
        <v/>
      </c>
      <c r="CL19" s="31" t="str">
        <f t="shared" si="177"/>
        <v/>
      </c>
      <c r="CM19" s="188" t="str">
        <f t="shared" si="177"/>
        <v/>
      </c>
      <c r="CN19" s="32" t="str">
        <f t="shared" si="177"/>
        <v/>
      </c>
    </row>
    <row r="20" spans="2:92" ht="50.1" customHeight="1" thickBot="1" x14ac:dyDescent="0.4">
      <c r="B20"/>
      <c r="C20"/>
      <c r="E20"/>
      <c r="F20" s="10"/>
      <c r="I20" s="38"/>
      <c r="J20" s="37"/>
      <c r="M20" s="48" t="s">
        <v>29</v>
      </c>
      <c r="N20" s="52" t="str">
        <f>IF('Contact Information'!N16=0," ",'Contact Information'!N16)</f>
        <v xml:space="preserve"> </v>
      </c>
      <c r="O20" s="54"/>
      <c r="P20" s="36"/>
      <c r="Q20" s="36"/>
      <c r="Y20" s="66"/>
      <c r="Z20" s="194">
        <v>17</v>
      </c>
      <c r="AA20" s="30" t="str">
        <f t="shared" ref="AA20:AB20" si="178">IF(AA55=0," ",AA55)</f>
        <v xml:space="preserve"> </v>
      </c>
      <c r="AB20" s="31" t="str">
        <f t="shared" si="178"/>
        <v xml:space="preserve"> </v>
      </c>
      <c r="AC20" s="31" t="str">
        <f t="shared" si="5"/>
        <v xml:space="preserve"> </v>
      </c>
      <c r="AD20" s="31" t="str">
        <f t="shared" si="1"/>
        <v xml:space="preserve"> </v>
      </c>
      <c r="AE20" s="31" t="str">
        <f t="shared" ref="AE20:AG20" si="179">IF(OR(AE55=0)," ",AE55)</f>
        <v/>
      </c>
      <c r="AF20" s="188" t="str">
        <f t="shared" si="179"/>
        <v/>
      </c>
      <c r="AG20" s="32" t="str">
        <f t="shared" si="179"/>
        <v xml:space="preserve"> </v>
      </c>
      <c r="AI20" s="67"/>
      <c r="AJ20" s="194">
        <v>42</v>
      </c>
      <c r="AK20" s="30" t="str">
        <f t="shared" ref="AK20:AL20" si="180">IF(AA80=0," ",AA80)</f>
        <v xml:space="preserve"> </v>
      </c>
      <c r="AL20" s="31" t="str">
        <f t="shared" si="180"/>
        <v xml:space="preserve"> </v>
      </c>
      <c r="AM20" s="31" t="str">
        <f t="shared" si="8"/>
        <v xml:space="preserve"> </v>
      </c>
      <c r="AN20" s="31" t="str">
        <f t="shared" si="9"/>
        <v xml:space="preserve"> </v>
      </c>
      <c r="AO20" s="31" t="str">
        <f t="shared" ref="AO20:AQ20" si="181">IF(OR(AE80=0)," ",AE80)</f>
        <v/>
      </c>
      <c r="AP20" s="188" t="str">
        <f t="shared" si="181"/>
        <v/>
      </c>
      <c r="AQ20" s="32" t="str">
        <f t="shared" si="181"/>
        <v xml:space="preserve"> </v>
      </c>
      <c r="AS20" s="67"/>
      <c r="AT20" s="194">
        <v>17</v>
      </c>
      <c r="AU20" s="30" t="str">
        <f t="shared" ref="AU20:AV20" si="182">IF(AU55=0," ",AU55)</f>
        <v xml:space="preserve"> </v>
      </c>
      <c r="AV20" s="31" t="str">
        <f t="shared" si="182"/>
        <v xml:space="preserve"> </v>
      </c>
      <c r="AW20" s="31" t="str">
        <f>IF(OR(AW55="Select One",AW55=0)," ",AW55)</f>
        <v xml:space="preserve"> </v>
      </c>
      <c r="AX20" s="31" t="str">
        <f t="shared" ref="AX20:AY20" si="183">IF(AX55=0," ",AX55)</f>
        <v/>
      </c>
      <c r="AY20" s="188" t="str">
        <f t="shared" si="183"/>
        <v/>
      </c>
      <c r="AZ20" s="32" t="str">
        <f>IF(OR(AZ55=0)," ",AZ55)</f>
        <v xml:space="preserve"> </v>
      </c>
      <c r="BA20" s="20"/>
      <c r="BB20" s="67"/>
      <c r="BC20" s="194">
        <v>45</v>
      </c>
      <c r="BD20" s="30" t="str">
        <f t="shared" ref="BD20:BE20" si="184">IF(AU83=0," ",AU83)</f>
        <v xml:space="preserve"> </v>
      </c>
      <c r="BE20" s="31" t="str">
        <f t="shared" si="184"/>
        <v xml:space="preserve"> </v>
      </c>
      <c r="BF20" s="31" t="str">
        <f t="shared" si="13"/>
        <v xml:space="preserve"> </v>
      </c>
      <c r="BG20" s="31" t="str">
        <f t="shared" ref="BG20:BH20" si="185">IF(AX83=0," ",AX83)</f>
        <v/>
      </c>
      <c r="BH20" s="188" t="str">
        <f t="shared" si="185"/>
        <v/>
      </c>
      <c r="BI20" s="32" t="str">
        <f t="shared" si="15"/>
        <v xml:space="preserve"> </v>
      </c>
      <c r="BJ20" s="20"/>
      <c r="BK20" s="67"/>
      <c r="BL20" s="209">
        <f t="shared" si="40"/>
        <v>15</v>
      </c>
      <c r="BM20" s="31" t="str">
        <f t="shared" si="28"/>
        <v/>
      </c>
      <c r="BN20" s="31" t="str">
        <f t="shared" si="28"/>
        <v/>
      </c>
      <c r="BO20" s="31" t="str">
        <f t="shared" si="28"/>
        <v/>
      </c>
      <c r="BP20" s="32" t="str">
        <f t="shared" si="28"/>
        <v/>
      </c>
      <c r="BQ20" s="236"/>
      <c r="BR20" s="205"/>
      <c r="BS20" s="205"/>
      <c r="BT20" s="209">
        <f t="shared" si="16"/>
        <v>45</v>
      </c>
      <c r="BU20" s="206" t="str">
        <f t="shared" ref="BU20:BX20" si="186">IF(BM86=0,"",BM86)</f>
        <v/>
      </c>
      <c r="BV20" s="206" t="str">
        <f t="shared" si="186"/>
        <v/>
      </c>
      <c r="BW20" s="206" t="str">
        <f t="shared" si="186"/>
        <v/>
      </c>
      <c r="BX20" s="190" t="str">
        <f t="shared" si="186"/>
        <v/>
      </c>
      <c r="BY20" s="236"/>
      <c r="CB20" s="194">
        <f t="shared" ref="CB20:CF20" si="187">IF(CB55=0,"",CB55)</f>
        <v>17</v>
      </c>
      <c r="CC20" s="30" t="str">
        <f t="shared" si="187"/>
        <v/>
      </c>
      <c r="CD20" s="31" t="str">
        <f t="shared" si="187"/>
        <v/>
      </c>
      <c r="CE20" s="188" t="str">
        <f t="shared" si="187"/>
        <v/>
      </c>
      <c r="CF20" s="32" t="str">
        <f t="shared" si="187"/>
        <v/>
      </c>
      <c r="CJ20" s="194">
        <f t="shared" ref="CJ20:CN20" si="188">IF(CB83=0,"",CB83)</f>
        <v>45</v>
      </c>
      <c r="CK20" s="30" t="str">
        <f t="shared" si="188"/>
        <v/>
      </c>
      <c r="CL20" s="31" t="str">
        <f t="shared" si="188"/>
        <v/>
      </c>
      <c r="CM20" s="188" t="str">
        <f t="shared" si="188"/>
        <v/>
      </c>
      <c r="CN20" s="32" t="str">
        <f t="shared" si="188"/>
        <v/>
      </c>
    </row>
    <row r="21" spans="2:92" ht="50.1" customHeight="1" thickBot="1" x14ac:dyDescent="0.4">
      <c r="B21" s="22"/>
      <c r="C21" s="25"/>
      <c r="D21" s="25"/>
      <c r="E21" s="23"/>
      <c r="F21" s="10"/>
      <c r="I21" s="38"/>
      <c r="J21" s="37"/>
      <c r="M21" s="324" t="s">
        <v>106</v>
      </c>
      <c r="N21" s="325"/>
      <c r="O21" s="54"/>
      <c r="P21" s="36"/>
      <c r="Q21" s="36"/>
      <c r="Y21" s="66"/>
      <c r="Z21" s="194">
        <v>18</v>
      </c>
      <c r="AA21" s="30" t="str">
        <f t="shared" ref="AA21:AB21" si="189">IF(AA56=0," ",AA56)</f>
        <v xml:space="preserve"> </v>
      </c>
      <c r="AB21" s="31" t="str">
        <f t="shared" si="189"/>
        <v xml:space="preserve"> </v>
      </c>
      <c r="AC21" s="31" t="str">
        <f t="shared" si="5"/>
        <v xml:space="preserve"> </v>
      </c>
      <c r="AD21" s="31" t="str">
        <f t="shared" si="1"/>
        <v xml:space="preserve"> </v>
      </c>
      <c r="AE21" s="31" t="str">
        <f t="shared" ref="AE21:AG21" si="190">IF(OR(AE56=0)," ",AE56)</f>
        <v/>
      </c>
      <c r="AF21" s="188" t="str">
        <f t="shared" si="190"/>
        <v/>
      </c>
      <c r="AG21" s="32" t="str">
        <f t="shared" si="190"/>
        <v xml:space="preserve"> </v>
      </c>
      <c r="AI21" s="67"/>
      <c r="AJ21" s="194">
        <v>43</v>
      </c>
      <c r="AK21" s="30" t="str">
        <f t="shared" ref="AK21:AL21" si="191">IF(AA81=0," ",AA81)</f>
        <v xml:space="preserve"> </v>
      </c>
      <c r="AL21" s="31" t="str">
        <f t="shared" si="191"/>
        <v xml:space="preserve"> </v>
      </c>
      <c r="AM21" s="31" t="str">
        <f t="shared" si="8"/>
        <v xml:space="preserve"> </v>
      </c>
      <c r="AN21" s="31" t="str">
        <f t="shared" si="9"/>
        <v xml:space="preserve"> </v>
      </c>
      <c r="AO21" s="31" t="str">
        <f t="shared" ref="AO21:AQ21" si="192">IF(OR(AE81=0)," ",AE81)</f>
        <v/>
      </c>
      <c r="AP21" s="188" t="str">
        <f t="shared" si="192"/>
        <v/>
      </c>
      <c r="AQ21" s="32" t="str">
        <f t="shared" si="192"/>
        <v xml:space="preserve"> </v>
      </c>
      <c r="AS21" s="67"/>
      <c r="AT21" s="194">
        <v>18</v>
      </c>
      <c r="AU21" s="30" t="str">
        <f t="shared" ref="AU21:AV21" si="193">IF(AU56=0," ",AU56)</f>
        <v xml:space="preserve"> </v>
      </c>
      <c r="AV21" s="31" t="str">
        <f t="shared" si="193"/>
        <v xml:space="preserve"> </v>
      </c>
      <c r="AW21" s="31" t="str">
        <f>IF(OR(AW56="Select One",AW56=0)," ",AW56)</f>
        <v xml:space="preserve"> </v>
      </c>
      <c r="AX21" s="31" t="str">
        <f t="shared" ref="AX21:AY21" si="194">IF(AX56=0," ",AX56)</f>
        <v/>
      </c>
      <c r="AY21" s="188" t="str">
        <f t="shared" si="194"/>
        <v/>
      </c>
      <c r="AZ21" s="32" t="str">
        <f>IF(OR(AZ56=0)," ",AZ56)</f>
        <v xml:space="preserve"> </v>
      </c>
      <c r="BA21" s="20"/>
      <c r="BB21" s="67"/>
      <c r="BC21" s="194">
        <v>46</v>
      </c>
      <c r="BD21" s="30" t="str">
        <f t="shared" ref="BD21:BE21" si="195">IF(AU84=0," ",AU84)</f>
        <v xml:space="preserve"> </v>
      </c>
      <c r="BE21" s="31" t="str">
        <f t="shared" si="195"/>
        <v xml:space="preserve"> </v>
      </c>
      <c r="BF21" s="31" t="str">
        <f t="shared" si="13"/>
        <v xml:space="preserve"> </v>
      </c>
      <c r="BG21" s="31" t="str">
        <f t="shared" ref="BG21:BH21" si="196">IF(AX84=0," ",AX84)</f>
        <v/>
      </c>
      <c r="BH21" s="188" t="str">
        <f t="shared" si="196"/>
        <v/>
      </c>
      <c r="BI21" s="32" t="str">
        <f t="shared" si="15"/>
        <v xml:space="preserve"> </v>
      </c>
      <c r="BJ21" s="20"/>
      <c r="BK21" s="67"/>
      <c r="BL21" s="209">
        <f t="shared" si="40"/>
        <v>16</v>
      </c>
      <c r="BM21" s="31" t="str">
        <f t="shared" si="28"/>
        <v/>
      </c>
      <c r="BN21" s="31" t="str">
        <f t="shared" si="28"/>
        <v/>
      </c>
      <c r="BO21" s="31" t="str">
        <f t="shared" si="28"/>
        <v/>
      </c>
      <c r="BP21" s="32" t="str">
        <f t="shared" si="28"/>
        <v/>
      </c>
      <c r="BQ21" s="236"/>
      <c r="BR21" s="205"/>
      <c r="BS21" s="205"/>
      <c r="BT21" s="209">
        <f t="shared" si="16"/>
        <v>46</v>
      </c>
      <c r="BU21" s="206" t="str">
        <f t="shared" ref="BU21:BX21" si="197">IF(BM87=0,"",BM87)</f>
        <v/>
      </c>
      <c r="BV21" s="206" t="str">
        <f t="shared" si="197"/>
        <v/>
      </c>
      <c r="BW21" s="206" t="str">
        <f t="shared" si="197"/>
        <v/>
      </c>
      <c r="BX21" s="190" t="str">
        <f t="shared" si="197"/>
        <v/>
      </c>
      <c r="BY21" s="236"/>
      <c r="CB21" s="194">
        <f t="shared" ref="CB21:CF21" si="198">IF(CB56=0,"",CB56)</f>
        <v>18</v>
      </c>
      <c r="CC21" s="30" t="str">
        <f t="shared" si="198"/>
        <v/>
      </c>
      <c r="CD21" s="31" t="str">
        <f t="shared" si="198"/>
        <v/>
      </c>
      <c r="CE21" s="188" t="str">
        <f t="shared" si="198"/>
        <v/>
      </c>
      <c r="CF21" s="32" t="str">
        <f t="shared" si="198"/>
        <v/>
      </c>
      <c r="CJ21" s="194">
        <f t="shared" ref="CJ21:CN21" si="199">IF(CB84=0,"",CB84)</f>
        <v>46</v>
      </c>
      <c r="CK21" s="30" t="str">
        <f t="shared" si="199"/>
        <v/>
      </c>
      <c r="CL21" s="31" t="str">
        <f t="shared" si="199"/>
        <v/>
      </c>
      <c r="CM21" s="188" t="str">
        <f t="shared" si="199"/>
        <v/>
      </c>
      <c r="CN21" s="32" t="str">
        <f t="shared" si="199"/>
        <v/>
      </c>
    </row>
    <row r="22" spans="2:92" ht="50.1" customHeight="1" thickBot="1" x14ac:dyDescent="0.4">
      <c r="B22" s="22"/>
      <c r="C22" s="25"/>
      <c r="D22" s="25"/>
      <c r="E22" s="23"/>
      <c r="F22" s="10"/>
      <c r="I22" s="38"/>
      <c r="J22" s="37"/>
      <c r="M22" s="49"/>
      <c r="N22" s="45" t="s">
        <v>32</v>
      </c>
      <c r="O22" s="45" t="s">
        <v>37</v>
      </c>
      <c r="P22" s="36"/>
      <c r="Q22" s="36"/>
      <c r="Y22" s="66"/>
      <c r="Z22" s="194">
        <v>19</v>
      </c>
      <c r="AA22" s="30" t="str">
        <f t="shared" ref="AA22:AB22" si="200">IF(AA57=0," ",AA57)</f>
        <v xml:space="preserve"> </v>
      </c>
      <c r="AB22" s="31" t="str">
        <f t="shared" si="200"/>
        <v xml:space="preserve"> </v>
      </c>
      <c r="AC22" s="31" t="str">
        <f t="shared" si="5"/>
        <v xml:space="preserve"> </v>
      </c>
      <c r="AD22" s="31" t="str">
        <f t="shared" si="1"/>
        <v xml:space="preserve"> </v>
      </c>
      <c r="AE22" s="31" t="str">
        <f t="shared" ref="AE22:AG22" si="201">IF(OR(AE57=0)," ",AE57)</f>
        <v/>
      </c>
      <c r="AF22" s="188" t="str">
        <f t="shared" si="201"/>
        <v/>
      </c>
      <c r="AG22" s="32" t="str">
        <f t="shared" si="201"/>
        <v xml:space="preserve"> </v>
      </c>
      <c r="AI22" s="67"/>
      <c r="AJ22" s="194">
        <v>44</v>
      </c>
      <c r="AK22" s="30" t="str">
        <f t="shared" ref="AK22:AL22" si="202">IF(AA82=0," ",AA82)</f>
        <v xml:space="preserve"> </v>
      </c>
      <c r="AL22" s="31" t="str">
        <f t="shared" si="202"/>
        <v xml:space="preserve"> </v>
      </c>
      <c r="AM22" s="31" t="str">
        <f t="shared" si="8"/>
        <v xml:space="preserve"> </v>
      </c>
      <c r="AN22" s="31" t="str">
        <f t="shared" si="9"/>
        <v xml:space="preserve"> </v>
      </c>
      <c r="AO22" s="31" t="str">
        <f t="shared" ref="AO22:AQ22" si="203">IF(OR(AE82=0)," ",AE82)</f>
        <v/>
      </c>
      <c r="AP22" s="188" t="str">
        <f t="shared" si="203"/>
        <v/>
      </c>
      <c r="AQ22" s="32" t="str">
        <f t="shared" si="203"/>
        <v xml:space="preserve"> </v>
      </c>
      <c r="AS22" s="67"/>
      <c r="AT22" s="194">
        <v>19</v>
      </c>
      <c r="AU22" s="30" t="str">
        <f t="shared" ref="AU22:AV22" si="204">IF(AU57=0," ",AU57)</f>
        <v xml:space="preserve"> </v>
      </c>
      <c r="AV22" s="31" t="str">
        <f t="shared" si="204"/>
        <v xml:space="preserve"> </v>
      </c>
      <c r="AW22" s="31" t="str">
        <f>IF(OR(AW57="Select One",AW57=0)," ",AW57)</f>
        <v xml:space="preserve"> </v>
      </c>
      <c r="AX22" s="31" t="str">
        <f t="shared" ref="AX22:AY22" si="205">IF(AX57=0," ",AX57)</f>
        <v/>
      </c>
      <c r="AY22" s="188" t="str">
        <f t="shared" si="205"/>
        <v/>
      </c>
      <c r="AZ22" s="32" t="str">
        <f>IF(OR(AZ57=0)," ",AZ57)</f>
        <v xml:space="preserve"> </v>
      </c>
      <c r="BA22" s="20"/>
      <c r="BB22" s="67"/>
      <c r="BC22" s="194">
        <v>47</v>
      </c>
      <c r="BD22" s="30" t="str">
        <f t="shared" ref="BD22:BE22" si="206">IF(AU85=0," ",AU85)</f>
        <v xml:space="preserve"> </v>
      </c>
      <c r="BE22" s="31" t="str">
        <f t="shared" si="206"/>
        <v xml:space="preserve"> </v>
      </c>
      <c r="BF22" s="31" t="str">
        <f t="shared" si="13"/>
        <v xml:space="preserve"> </v>
      </c>
      <c r="BG22" s="31" t="str">
        <f t="shared" ref="BG22:BH22" si="207">IF(AX85=0," ",AX85)</f>
        <v/>
      </c>
      <c r="BH22" s="188" t="str">
        <f t="shared" si="207"/>
        <v/>
      </c>
      <c r="BI22" s="32" t="str">
        <f t="shared" si="15"/>
        <v xml:space="preserve"> </v>
      </c>
      <c r="BJ22" s="20"/>
      <c r="BK22" s="67"/>
      <c r="BL22" s="209">
        <f t="shared" si="40"/>
        <v>17</v>
      </c>
      <c r="BM22" s="31" t="str">
        <f t="shared" si="28"/>
        <v/>
      </c>
      <c r="BN22" s="31" t="str">
        <f t="shared" si="28"/>
        <v/>
      </c>
      <c r="BO22" s="31" t="str">
        <f t="shared" si="28"/>
        <v/>
      </c>
      <c r="BP22" s="32" t="str">
        <f t="shared" si="28"/>
        <v/>
      </c>
      <c r="BQ22" s="236"/>
      <c r="BR22" s="205"/>
      <c r="BS22" s="205"/>
      <c r="BT22" s="209">
        <f t="shared" si="16"/>
        <v>47</v>
      </c>
      <c r="BU22" s="206" t="str">
        <f t="shared" ref="BU22:BX22" si="208">IF(BM88=0,"",BM88)</f>
        <v/>
      </c>
      <c r="BV22" s="206" t="str">
        <f t="shared" si="208"/>
        <v/>
      </c>
      <c r="BW22" s="206" t="str">
        <f t="shared" si="208"/>
        <v/>
      </c>
      <c r="BX22" s="190" t="str">
        <f t="shared" si="208"/>
        <v/>
      </c>
      <c r="BY22" s="236"/>
      <c r="CB22" s="194">
        <f t="shared" ref="CB22:CF22" si="209">IF(CB57=0,"",CB57)</f>
        <v>19</v>
      </c>
      <c r="CC22" s="30" t="str">
        <f t="shared" si="209"/>
        <v/>
      </c>
      <c r="CD22" s="31" t="str">
        <f t="shared" si="209"/>
        <v/>
      </c>
      <c r="CE22" s="188" t="str">
        <f t="shared" si="209"/>
        <v/>
      </c>
      <c r="CF22" s="32" t="str">
        <f t="shared" si="209"/>
        <v/>
      </c>
      <c r="CJ22" s="194">
        <f t="shared" ref="CJ22:CN22" si="210">IF(CB85=0,"",CB85)</f>
        <v>47</v>
      </c>
      <c r="CK22" s="30" t="str">
        <f t="shared" si="210"/>
        <v/>
      </c>
      <c r="CL22" s="31" t="str">
        <f t="shared" si="210"/>
        <v/>
      </c>
      <c r="CM22" s="188" t="str">
        <f t="shared" si="210"/>
        <v/>
      </c>
      <c r="CN22" s="32" t="str">
        <f t="shared" si="210"/>
        <v/>
      </c>
    </row>
    <row r="23" spans="2:92" ht="50.1" customHeight="1" thickBot="1" x14ac:dyDescent="0.3">
      <c r="B23" s="22"/>
      <c r="C23" s="25"/>
      <c r="D23" s="25"/>
      <c r="E23" s="23"/>
      <c r="F23" s="10"/>
      <c r="I23" s="38"/>
      <c r="J23" s="37"/>
      <c r="M23" s="48" t="s">
        <v>33</v>
      </c>
      <c r="N23" s="46" t="str">
        <f>IF('Contact Information'!C26=0," ",'Contact Information'!C26)</f>
        <v xml:space="preserve"> </v>
      </c>
      <c r="O23" s="46" t="str">
        <f>IF('Contact Information'!C32=0," ",'Contact Information'!C32)</f>
        <v xml:space="preserve"> </v>
      </c>
      <c r="P23" s="36"/>
      <c r="Q23" s="36"/>
      <c r="Y23" s="66"/>
      <c r="Z23" s="194">
        <v>20</v>
      </c>
      <c r="AA23" s="30" t="str">
        <f t="shared" ref="AA23:AB23" si="211">IF(AA58=0," ",AA58)</f>
        <v xml:space="preserve"> </v>
      </c>
      <c r="AB23" s="31" t="str">
        <f t="shared" si="211"/>
        <v xml:space="preserve"> </v>
      </c>
      <c r="AC23" s="31" t="str">
        <f t="shared" si="5"/>
        <v xml:space="preserve"> </v>
      </c>
      <c r="AD23" s="31" t="str">
        <f t="shared" si="1"/>
        <v xml:space="preserve"> </v>
      </c>
      <c r="AE23" s="31" t="str">
        <f t="shared" ref="AE23:AG23" si="212">IF(OR(AE58=0)," ",AE58)</f>
        <v/>
      </c>
      <c r="AF23" s="188" t="str">
        <f t="shared" si="212"/>
        <v/>
      </c>
      <c r="AG23" s="32" t="str">
        <f t="shared" si="212"/>
        <v xml:space="preserve"> </v>
      </c>
      <c r="AI23" s="67"/>
      <c r="AJ23" s="194">
        <v>45</v>
      </c>
      <c r="AK23" s="30" t="str">
        <f t="shared" ref="AK23:AL23" si="213">IF(AA83=0," ",AA83)</f>
        <v xml:space="preserve"> </v>
      </c>
      <c r="AL23" s="31" t="str">
        <f t="shared" si="213"/>
        <v xml:space="preserve"> </v>
      </c>
      <c r="AM23" s="31" t="str">
        <f t="shared" si="8"/>
        <v xml:space="preserve"> </v>
      </c>
      <c r="AN23" s="31" t="str">
        <f t="shared" si="9"/>
        <v xml:space="preserve"> </v>
      </c>
      <c r="AO23" s="31" t="str">
        <f t="shared" ref="AO23:AQ23" si="214">IF(OR(AE83=0)," ",AE83)</f>
        <v/>
      </c>
      <c r="AP23" s="188" t="str">
        <f t="shared" si="214"/>
        <v/>
      </c>
      <c r="AQ23" s="32" t="str">
        <f t="shared" si="214"/>
        <v xml:space="preserve"> </v>
      </c>
      <c r="AS23" s="67"/>
      <c r="AT23" s="194">
        <v>20</v>
      </c>
      <c r="AU23" s="30" t="str">
        <f t="shared" ref="AU23:AV23" si="215">IF(AU58=0," ",AU58)</f>
        <v xml:space="preserve"> </v>
      </c>
      <c r="AV23" s="31" t="str">
        <f t="shared" si="215"/>
        <v xml:space="preserve"> </v>
      </c>
      <c r="AW23" s="31" t="str">
        <f>IF(OR(AW58="Select One",AW58=0)," ",AW58)</f>
        <v xml:space="preserve"> </v>
      </c>
      <c r="AX23" s="31" t="str">
        <f t="shared" ref="AX23:AY23" si="216">IF(AX58=0," ",AX58)</f>
        <v/>
      </c>
      <c r="AY23" s="188" t="str">
        <f t="shared" si="216"/>
        <v/>
      </c>
      <c r="AZ23" s="32" t="str">
        <f>IF(OR(AZ58=0)," ",AZ58)</f>
        <v xml:space="preserve"> </v>
      </c>
      <c r="BA23" s="20"/>
      <c r="BB23" s="67"/>
      <c r="BC23" s="194">
        <v>48</v>
      </c>
      <c r="BD23" s="30" t="str">
        <f t="shared" ref="BD23:BE23" si="217">IF(AU86=0," ",AU86)</f>
        <v xml:space="preserve"> </v>
      </c>
      <c r="BE23" s="31" t="str">
        <f t="shared" si="217"/>
        <v xml:space="preserve"> </v>
      </c>
      <c r="BF23" s="31" t="str">
        <f t="shared" si="13"/>
        <v xml:space="preserve"> </v>
      </c>
      <c r="BG23" s="31" t="str">
        <f t="shared" ref="BG23:BH23" si="218">IF(AX86=0," ",AX86)</f>
        <v/>
      </c>
      <c r="BH23" s="188" t="str">
        <f t="shared" si="218"/>
        <v/>
      </c>
      <c r="BI23" s="32" t="str">
        <f t="shared" si="15"/>
        <v xml:space="preserve"> </v>
      </c>
      <c r="BJ23" s="20"/>
      <c r="BK23" s="67"/>
      <c r="BL23" s="209">
        <f t="shared" si="40"/>
        <v>18</v>
      </c>
      <c r="BM23" s="31" t="str">
        <f t="shared" si="28"/>
        <v/>
      </c>
      <c r="BN23" s="31" t="str">
        <f t="shared" si="28"/>
        <v/>
      </c>
      <c r="BO23" s="31" t="str">
        <f t="shared" si="28"/>
        <v/>
      </c>
      <c r="BP23" s="32" t="str">
        <f t="shared" si="28"/>
        <v/>
      </c>
      <c r="BQ23" s="236"/>
      <c r="BR23" s="205"/>
      <c r="BS23" s="205"/>
      <c r="BT23" s="209">
        <f t="shared" si="16"/>
        <v>48</v>
      </c>
      <c r="BU23" s="206" t="str">
        <f t="shared" ref="BU23:BX23" si="219">IF(BM89=0,"",BM89)</f>
        <v/>
      </c>
      <c r="BV23" s="206" t="str">
        <f t="shared" si="219"/>
        <v/>
      </c>
      <c r="BW23" s="206" t="str">
        <f t="shared" si="219"/>
        <v/>
      </c>
      <c r="BX23" s="190" t="str">
        <f t="shared" si="219"/>
        <v/>
      </c>
      <c r="BY23" s="236"/>
      <c r="CB23" s="194">
        <f t="shared" ref="CB23:CF23" si="220">IF(CB58=0,"",CB58)</f>
        <v>20</v>
      </c>
      <c r="CC23" s="30" t="str">
        <f t="shared" si="220"/>
        <v/>
      </c>
      <c r="CD23" s="31" t="str">
        <f t="shared" si="220"/>
        <v/>
      </c>
      <c r="CE23" s="188" t="str">
        <f t="shared" si="220"/>
        <v/>
      </c>
      <c r="CF23" s="32" t="str">
        <f t="shared" si="220"/>
        <v/>
      </c>
      <c r="CJ23" s="194">
        <f t="shared" ref="CJ23:CN23" si="221">IF(CB86=0,"",CB86)</f>
        <v>48</v>
      </c>
      <c r="CK23" s="30" t="str">
        <f t="shared" si="221"/>
        <v/>
      </c>
      <c r="CL23" s="31" t="str">
        <f t="shared" si="221"/>
        <v/>
      </c>
      <c r="CM23" s="188" t="str">
        <f t="shared" si="221"/>
        <v/>
      </c>
      <c r="CN23" s="32" t="str">
        <f t="shared" si="221"/>
        <v/>
      </c>
    </row>
    <row r="24" spans="2:92" ht="50.1" customHeight="1" thickBot="1" x14ac:dyDescent="0.3">
      <c r="B24" s="22"/>
      <c r="C24" s="25"/>
      <c r="D24" s="25"/>
      <c r="E24" s="23"/>
      <c r="F24" s="10"/>
      <c r="I24" s="38"/>
      <c r="J24" s="37"/>
      <c r="M24" s="48" t="s">
        <v>34</v>
      </c>
      <c r="N24" s="46" t="str">
        <f>IF('Contact Information'!C27=0," ",'Contact Information'!C27)</f>
        <v xml:space="preserve"> </v>
      </c>
      <c r="O24" s="46" t="str">
        <f>IF('Contact Information'!C33=0," ",'Contact Information'!C33)</f>
        <v xml:space="preserve"> </v>
      </c>
      <c r="P24" s="36"/>
      <c r="Q24" s="36"/>
      <c r="Y24" s="66"/>
      <c r="Z24" s="194">
        <v>21</v>
      </c>
      <c r="AA24" s="30" t="str">
        <f t="shared" ref="AA24:AB24" si="222">IF(AA59=0," ",AA59)</f>
        <v xml:space="preserve"> </v>
      </c>
      <c r="AB24" s="31" t="str">
        <f t="shared" si="222"/>
        <v xml:space="preserve"> </v>
      </c>
      <c r="AC24" s="31" t="str">
        <f t="shared" si="5"/>
        <v xml:space="preserve"> </v>
      </c>
      <c r="AD24" s="31" t="str">
        <f t="shared" si="1"/>
        <v xml:space="preserve"> </v>
      </c>
      <c r="AE24" s="31" t="str">
        <f t="shared" ref="AE24:AG24" si="223">IF(OR(AE59=0)," ",AE59)</f>
        <v/>
      </c>
      <c r="AF24" s="188" t="str">
        <f t="shared" si="223"/>
        <v/>
      </c>
      <c r="AG24" s="32" t="str">
        <f t="shared" si="223"/>
        <v xml:space="preserve"> </v>
      </c>
      <c r="AJ24" s="194">
        <v>46</v>
      </c>
      <c r="AK24" s="30" t="str">
        <f t="shared" ref="AK24:AL24" si="224">IF(AA84=0," ",AA84)</f>
        <v xml:space="preserve"> </v>
      </c>
      <c r="AL24" s="31" t="str">
        <f t="shared" si="224"/>
        <v xml:space="preserve"> </v>
      </c>
      <c r="AM24" s="31" t="str">
        <f t="shared" si="8"/>
        <v xml:space="preserve"> </v>
      </c>
      <c r="AN24" s="31" t="str">
        <f t="shared" si="9"/>
        <v xml:space="preserve"> </v>
      </c>
      <c r="AO24" s="31" t="str">
        <f t="shared" ref="AO24:AQ24" si="225">IF(OR(AE84=0)," ",AE84)</f>
        <v/>
      </c>
      <c r="AP24" s="188" t="str">
        <f t="shared" si="225"/>
        <v/>
      </c>
      <c r="AQ24" s="32" t="str">
        <f t="shared" si="225"/>
        <v xml:space="preserve"> </v>
      </c>
      <c r="AS24" s="67"/>
      <c r="AT24" s="194">
        <v>21</v>
      </c>
      <c r="AU24" s="30" t="str">
        <f t="shared" ref="AU24:AV24" si="226">IF(AU59=0," ",AU59)</f>
        <v xml:space="preserve"> </v>
      </c>
      <c r="AV24" s="31" t="str">
        <f t="shared" si="226"/>
        <v xml:space="preserve"> </v>
      </c>
      <c r="AW24" s="31" t="str">
        <f>IF(OR(AW59="Select One",AW59=0)," ",AW59)</f>
        <v xml:space="preserve"> </v>
      </c>
      <c r="AX24" s="31" t="str">
        <f t="shared" ref="AX24:AY24" si="227">IF(AX59=0," ",AX59)</f>
        <v/>
      </c>
      <c r="AY24" s="188" t="str">
        <f t="shared" si="227"/>
        <v/>
      </c>
      <c r="AZ24" s="32" t="str">
        <f>IF(OR(AZ59=0)," ",AZ59)</f>
        <v xml:space="preserve"> </v>
      </c>
      <c r="BC24" s="194">
        <v>49</v>
      </c>
      <c r="BD24" s="30" t="str">
        <f t="shared" ref="BD24:BE24" si="228">IF(AU87=0," ",AU87)</f>
        <v xml:space="preserve"> </v>
      </c>
      <c r="BE24" s="31" t="str">
        <f t="shared" si="228"/>
        <v xml:space="preserve"> </v>
      </c>
      <c r="BF24" s="31" t="str">
        <f t="shared" si="13"/>
        <v xml:space="preserve"> </v>
      </c>
      <c r="BG24" s="31" t="str">
        <f t="shared" ref="BG24:BH24" si="229">IF(AX87=0," ",AX87)</f>
        <v/>
      </c>
      <c r="BH24" s="188" t="str">
        <f t="shared" si="229"/>
        <v/>
      </c>
      <c r="BI24" s="32" t="str">
        <f t="shared" si="15"/>
        <v xml:space="preserve"> </v>
      </c>
      <c r="BL24" s="209">
        <f t="shared" si="40"/>
        <v>19</v>
      </c>
      <c r="BM24" s="31" t="str">
        <f t="shared" si="28"/>
        <v/>
      </c>
      <c r="BN24" s="31" t="str">
        <f t="shared" si="28"/>
        <v/>
      </c>
      <c r="BO24" s="31" t="str">
        <f t="shared" si="28"/>
        <v/>
      </c>
      <c r="BP24" s="32" t="str">
        <f t="shared" si="28"/>
        <v/>
      </c>
      <c r="BQ24" s="236"/>
      <c r="BT24" s="209">
        <f t="shared" si="16"/>
        <v>49</v>
      </c>
      <c r="BU24" s="206" t="str">
        <f t="shared" ref="BU24:BX24" si="230">IF(BM90=0,"",BM90)</f>
        <v/>
      </c>
      <c r="BV24" s="206" t="str">
        <f t="shared" si="230"/>
        <v/>
      </c>
      <c r="BW24" s="206" t="str">
        <f t="shared" si="230"/>
        <v/>
      </c>
      <c r="BX24" s="190" t="str">
        <f t="shared" si="230"/>
        <v/>
      </c>
      <c r="BY24" s="236"/>
      <c r="CB24" s="194">
        <f t="shared" ref="CB24:CF24" si="231">IF(CB59=0,"",CB59)</f>
        <v>21</v>
      </c>
      <c r="CC24" s="30" t="str">
        <f t="shared" si="231"/>
        <v/>
      </c>
      <c r="CD24" s="31" t="str">
        <f t="shared" si="231"/>
        <v/>
      </c>
      <c r="CE24" s="188" t="str">
        <f t="shared" si="231"/>
        <v/>
      </c>
      <c r="CF24" s="32" t="str">
        <f t="shared" si="231"/>
        <v/>
      </c>
      <c r="CJ24" s="194">
        <f t="shared" ref="CJ24:CN24" si="232">IF(CB87=0,"",CB87)</f>
        <v>49</v>
      </c>
      <c r="CK24" s="30" t="str">
        <f t="shared" si="232"/>
        <v/>
      </c>
      <c r="CL24" s="31" t="str">
        <f t="shared" si="232"/>
        <v/>
      </c>
      <c r="CM24" s="188" t="str">
        <f t="shared" si="232"/>
        <v/>
      </c>
      <c r="CN24" s="32" t="str">
        <f t="shared" si="232"/>
        <v/>
      </c>
    </row>
    <row r="25" spans="2:92" ht="50.1" customHeight="1" thickBot="1" x14ac:dyDescent="0.3">
      <c r="B25" s="22"/>
      <c r="C25" s="25"/>
      <c r="D25" s="25"/>
      <c r="E25" s="23"/>
      <c r="I25" s="38"/>
      <c r="J25" s="37"/>
      <c r="M25" s="48" t="s">
        <v>36</v>
      </c>
      <c r="N25" s="46" t="str">
        <f>IF('Contact Information'!C28=0," ",'Contact Information'!C28)</f>
        <v xml:space="preserve"> </v>
      </c>
      <c r="O25" s="46" t="str">
        <f>IF('Contact Information'!C34=0," ",'Contact Information'!C34)</f>
        <v xml:space="preserve"> </v>
      </c>
      <c r="P25" s="36"/>
      <c r="Q25" s="36"/>
      <c r="Y25" s="66"/>
      <c r="Z25" s="194">
        <v>22</v>
      </c>
      <c r="AA25" s="30" t="str">
        <f t="shared" ref="AA25:AB25" si="233">IF(AA60=0," ",AA60)</f>
        <v xml:space="preserve"> </v>
      </c>
      <c r="AB25" s="31" t="str">
        <f t="shared" si="233"/>
        <v xml:space="preserve"> </v>
      </c>
      <c r="AC25" s="31" t="str">
        <f t="shared" si="5"/>
        <v xml:space="preserve"> </v>
      </c>
      <c r="AD25" s="31" t="str">
        <f t="shared" si="1"/>
        <v xml:space="preserve"> </v>
      </c>
      <c r="AE25" s="31" t="str">
        <f t="shared" ref="AE25:AG25" si="234">IF(OR(AE60=0)," ",AE60)</f>
        <v/>
      </c>
      <c r="AF25" s="188" t="str">
        <f t="shared" si="234"/>
        <v/>
      </c>
      <c r="AG25" s="32" t="str">
        <f t="shared" si="234"/>
        <v xml:space="preserve"> </v>
      </c>
      <c r="AJ25" s="194">
        <v>47</v>
      </c>
      <c r="AK25" s="30" t="str">
        <f t="shared" ref="AK25:AL25" si="235">IF(AA85=0," ",AA85)</f>
        <v xml:space="preserve"> </v>
      </c>
      <c r="AL25" s="31" t="str">
        <f t="shared" si="235"/>
        <v xml:space="preserve"> </v>
      </c>
      <c r="AM25" s="31" t="str">
        <f t="shared" si="8"/>
        <v xml:space="preserve"> </v>
      </c>
      <c r="AN25" s="31" t="str">
        <f t="shared" si="9"/>
        <v xml:space="preserve"> </v>
      </c>
      <c r="AO25" s="31" t="str">
        <f t="shared" ref="AO25:AQ25" si="236">IF(OR(AE85=0)," ",AE85)</f>
        <v/>
      </c>
      <c r="AP25" s="188" t="str">
        <f t="shared" si="236"/>
        <v/>
      </c>
      <c r="AQ25" s="32" t="str">
        <f t="shared" si="236"/>
        <v xml:space="preserve"> </v>
      </c>
      <c r="AS25" s="67"/>
      <c r="AT25" s="194">
        <v>22</v>
      </c>
      <c r="AU25" s="30" t="str">
        <f t="shared" ref="AU25:AV25" si="237">IF(AU60=0," ",AU60)</f>
        <v xml:space="preserve"> </v>
      </c>
      <c r="AV25" s="31" t="str">
        <f t="shared" si="237"/>
        <v xml:space="preserve"> </v>
      </c>
      <c r="AW25" s="31" t="str">
        <f>IF(OR(AW60="Select One",AW60=0)," ",AW60)</f>
        <v xml:space="preserve"> </v>
      </c>
      <c r="AX25" s="31" t="str">
        <f t="shared" ref="AX25:AY25" si="238">IF(AX60=0," ",AX60)</f>
        <v/>
      </c>
      <c r="AY25" s="188" t="str">
        <f t="shared" si="238"/>
        <v/>
      </c>
      <c r="AZ25" s="32" t="str">
        <f>IF(OR(AZ60=0)," ",AZ60)</f>
        <v xml:space="preserve"> </v>
      </c>
      <c r="BC25" s="194">
        <v>50</v>
      </c>
      <c r="BD25" s="30" t="str">
        <f t="shared" ref="BD25:BE25" si="239">IF(AU88=0," ",AU88)</f>
        <v xml:space="preserve"> </v>
      </c>
      <c r="BE25" s="31" t="str">
        <f t="shared" si="239"/>
        <v xml:space="preserve"> </v>
      </c>
      <c r="BF25" s="31" t="str">
        <f t="shared" si="13"/>
        <v xml:space="preserve"> </v>
      </c>
      <c r="BG25" s="31" t="str">
        <f t="shared" ref="BG25:BH25" si="240">IF(AX88=0," ",AX88)</f>
        <v/>
      </c>
      <c r="BH25" s="188" t="str">
        <f t="shared" si="240"/>
        <v/>
      </c>
      <c r="BI25" s="32" t="str">
        <f t="shared" si="15"/>
        <v xml:space="preserve"> </v>
      </c>
      <c r="BL25" s="209">
        <f t="shared" si="40"/>
        <v>20</v>
      </c>
      <c r="BM25" s="31" t="str">
        <f t="shared" si="28"/>
        <v/>
      </c>
      <c r="BN25" s="31" t="str">
        <f t="shared" si="28"/>
        <v/>
      </c>
      <c r="BO25" s="31" t="str">
        <f t="shared" si="28"/>
        <v/>
      </c>
      <c r="BP25" s="32" t="str">
        <f t="shared" si="28"/>
        <v/>
      </c>
      <c r="BQ25" s="236"/>
      <c r="BT25" s="209">
        <f t="shared" si="16"/>
        <v>50</v>
      </c>
      <c r="BU25" s="206" t="str">
        <f t="shared" ref="BU25:BX25" si="241">IF(BM91=0,"",BM91)</f>
        <v/>
      </c>
      <c r="BV25" s="206" t="str">
        <f t="shared" si="241"/>
        <v/>
      </c>
      <c r="BW25" s="206" t="str">
        <f t="shared" si="241"/>
        <v/>
      </c>
      <c r="BX25" s="190" t="str">
        <f t="shared" si="241"/>
        <v/>
      </c>
      <c r="BY25" s="236"/>
      <c r="CB25" s="194">
        <f t="shared" ref="CB25:CF25" si="242">IF(CB60=0,"",CB60)</f>
        <v>22</v>
      </c>
      <c r="CC25" s="30" t="str">
        <f t="shared" si="242"/>
        <v/>
      </c>
      <c r="CD25" s="31" t="str">
        <f t="shared" si="242"/>
        <v/>
      </c>
      <c r="CE25" s="188" t="str">
        <f t="shared" si="242"/>
        <v/>
      </c>
      <c r="CF25" s="32" t="str">
        <f t="shared" si="242"/>
        <v/>
      </c>
      <c r="CJ25" s="194">
        <f t="shared" ref="CJ25:CN25" si="243">IF(CB88=0,"",CB88)</f>
        <v>50</v>
      </c>
      <c r="CK25" s="30" t="str">
        <f t="shared" si="243"/>
        <v/>
      </c>
      <c r="CL25" s="31" t="str">
        <f t="shared" si="243"/>
        <v/>
      </c>
      <c r="CM25" s="188" t="str">
        <f t="shared" si="243"/>
        <v/>
      </c>
      <c r="CN25" s="32" t="str">
        <f t="shared" si="243"/>
        <v/>
      </c>
    </row>
    <row r="26" spans="2:92" ht="50.1" customHeight="1" thickBot="1" x14ac:dyDescent="0.3">
      <c r="B26" s="22"/>
      <c r="C26" s="25"/>
      <c r="D26" s="25"/>
      <c r="E26" s="23"/>
      <c r="G26" s="35"/>
      <c r="H26" s="35"/>
      <c r="I26" s="35"/>
      <c r="J26" s="37"/>
      <c r="M26" s="48" t="s">
        <v>107</v>
      </c>
      <c r="N26" s="46" t="str">
        <f>IF('Contact Information'!C29=0," ",'Contact Information'!C29)</f>
        <v xml:space="preserve"> </v>
      </c>
      <c r="O26" s="46" t="str">
        <f>IF('Contact Information'!C35=0," ",'Contact Information'!C35)</f>
        <v xml:space="preserve"> </v>
      </c>
      <c r="P26" s="36"/>
      <c r="Q26" s="36"/>
      <c r="Y26" s="66"/>
      <c r="Z26" s="194">
        <v>23</v>
      </c>
      <c r="AA26" s="30" t="str">
        <f t="shared" ref="AA26:AB26" si="244">IF(AA61=0," ",AA61)</f>
        <v xml:space="preserve"> </v>
      </c>
      <c r="AB26" s="31" t="str">
        <f t="shared" si="244"/>
        <v xml:space="preserve"> </v>
      </c>
      <c r="AC26" s="31" t="str">
        <f t="shared" si="5"/>
        <v xml:space="preserve"> </v>
      </c>
      <c r="AD26" s="31" t="str">
        <f t="shared" si="1"/>
        <v xml:space="preserve"> </v>
      </c>
      <c r="AE26" s="31" t="str">
        <f t="shared" ref="AE26:AG26" si="245">IF(OR(AE61=0)," ",AE61)</f>
        <v/>
      </c>
      <c r="AF26" s="188" t="str">
        <f t="shared" si="245"/>
        <v/>
      </c>
      <c r="AG26" s="32" t="str">
        <f t="shared" si="245"/>
        <v xml:space="preserve"> </v>
      </c>
      <c r="AJ26" s="194">
        <v>48</v>
      </c>
      <c r="AK26" s="30" t="str">
        <f t="shared" ref="AK26:AL26" si="246">IF(AA86=0," ",AA86)</f>
        <v xml:space="preserve"> </v>
      </c>
      <c r="AL26" s="31" t="str">
        <f t="shared" si="246"/>
        <v xml:space="preserve"> </v>
      </c>
      <c r="AM26" s="31" t="str">
        <f t="shared" si="8"/>
        <v xml:space="preserve"> </v>
      </c>
      <c r="AN26" s="31" t="str">
        <f t="shared" si="9"/>
        <v xml:space="preserve"> </v>
      </c>
      <c r="AO26" s="31" t="str">
        <f t="shared" ref="AO26:AQ26" si="247">IF(OR(AE86=0)," ",AE86)</f>
        <v/>
      </c>
      <c r="AP26" s="188" t="str">
        <f t="shared" si="247"/>
        <v/>
      </c>
      <c r="AQ26" s="32" t="str">
        <f t="shared" si="247"/>
        <v xml:space="preserve"> </v>
      </c>
      <c r="AS26" s="67"/>
      <c r="AT26" s="203">
        <v>23</v>
      </c>
      <c r="AU26" s="30" t="str">
        <f t="shared" ref="AU26:AV26" si="248">IF(AU61=0," ",AU61)</f>
        <v xml:space="preserve"> </v>
      </c>
      <c r="AV26" s="31" t="str">
        <f t="shared" si="248"/>
        <v xml:space="preserve"> </v>
      </c>
      <c r="AW26" s="31" t="str">
        <f>IF(OR(AW61="Select One",AW61=0)," ",AW61)</f>
        <v xml:space="preserve"> </v>
      </c>
      <c r="AX26" s="31" t="str">
        <f t="shared" ref="AX26:AY26" si="249">IF(AX61=0," ",AX61)</f>
        <v/>
      </c>
      <c r="AY26" s="188" t="str">
        <f t="shared" si="249"/>
        <v/>
      </c>
      <c r="AZ26" s="32" t="str">
        <f>IF(OR(AZ61=0)," ",AZ61)</f>
        <v xml:space="preserve"> </v>
      </c>
      <c r="BC26" s="194">
        <v>51</v>
      </c>
      <c r="BD26" s="30" t="str">
        <f t="shared" ref="BD26:BE26" si="250">IF(AU89=0," ",AU89)</f>
        <v xml:space="preserve"> </v>
      </c>
      <c r="BE26" s="31" t="str">
        <f t="shared" si="250"/>
        <v xml:space="preserve"> </v>
      </c>
      <c r="BF26" s="31" t="str">
        <f t="shared" si="13"/>
        <v xml:space="preserve"> </v>
      </c>
      <c r="BG26" s="31" t="str">
        <f t="shared" ref="BG26:BH26" si="251">IF(AX89=0," ",AX89)</f>
        <v/>
      </c>
      <c r="BH26" s="188" t="str">
        <f t="shared" si="251"/>
        <v/>
      </c>
      <c r="BI26" s="32" t="str">
        <f t="shared" si="15"/>
        <v xml:space="preserve"> </v>
      </c>
      <c r="BL26" s="209">
        <f t="shared" si="40"/>
        <v>21</v>
      </c>
      <c r="BM26" s="31" t="str">
        <f t="shared" si="28"/>
        <v/>
      </c>
      <c r="BN26" s="31" t="str">
        <f t="shared" si="28"/>
        <v/>
      </c>
      <c r="BO26" s="31" t="str">
        <f t="shared" si="28"/>
        <v/>
      </c>
      <c r="BP26" s="32" t="str">
        <f t="shared" si="28"/>
        <v/>
      </c>
      <c r="BQ26" s="236"/>
      <c r="BT26" s="209">
        <f t="shared" si="16"/>
        <v>51</v>
      </c>
      <c r="BU26" s="206" t="str">
        <f t="shared" ref="BU26:BX26" si="252">IF(BM92=0,"",BM92)</f>
        <v/>
      </c>
      <c r="BV26" s="206" t="str">
        <f t="shared" si="252"/>
        <v/>
      </c>
      <c r="BW26" s="206" t="str">
        <f t="shared" si="252"/>
        <v/>
      </c>
      <c r="BX26" s="190" t="str">
        <f t="shared" si="252"/>
        <v/>
      </c>
      <c r="BY26" s="236"/>
      <c r="CB26" s="194">
        <f t="shared" ref="CB26:CF26" si="253">IF(CB61=0,"",CB61)</f>
        <v>23</v>
      </c>
      <c r="CC26" s="30" t="str">
        <f t="shared" si="253"/>
        <v/>
      </c>
      <c r="CD26" s="31" t="str">
        <f t="shared" si="253"/>
        <v/>
      </c>
      <c r="CE26" s="188" t="str">
        <f t="shared" si="253"/>
        <v/>
      </c>
      <c r="CF26" s="32" t="str">
        <f t="shared" si="253"/>
        <v/>
      </c>
      <c r="CJ26" s="194">
        <f t="shared" ref="CJ26:CN26" si="254">IF(CB89=0,"",CB89)</f>
        <v>51</v>
      </c>
      <c r="CK26" s="30" t="str">
        <f t="shared" si="254"/>
        <v/>
      </c>
      <c r="CL26" s="31" t="str">
        <f t="shared" si="254"/>
        <v/>
      </c>
      <c r="CM26" s="188" t="str">
        <f t="shared" si="254"/>
        <v/>
      </c>
      <c r="CN26" s="32" t="str">
        <f t="shared" si="254"/>
        <v/>
      </c>
    </row>
    <row r="27" spans="2:92" ht="50.1" customHeight="1" thickBot="1" x14ac:dyDescent="0.35">
      <c r="B27" s="24"/>
      <c r="C27" s="24"/>
      <c r="D27" s="24"/>
      <c r="E27" s="24"/>
      <c r="G27" s="39"/>
      <c r="H27" s="39"/>
      <c r="I27" s="39"/>
      <c r="J27" s="37"/>
      <c r="M27" s="36"/>
      <c r="N27" s="36"/>
      <c r="O27" s="36"/>
      <c r="P27" s="36"/>
      <c r="Q27" s="36"/>
      <c r="Y27" s="66"/>
      <c r="Z27" s="194">
        <v>24</v>
      </c>
      <c r="AA27" s="30" t="str">
        <f t="shared" ref="AA27:AB27" si="255">IF(AA62=0," ",AA62)</f>
        <v xml:space="preserve"> </v>
      </c>
      <c r="AB27" s="31" t="str">
        <f t="shared" si="255"/>
        <v xml:space="preserve"> </v>
      </c>
      <c r="AC27" s="31" t="str">
        <f t="shared" si="5"/>
        <v xml:space="preserve"> </v>
      </c>
      <c r="AD27" s="31" t="str">
        <f t="shared" si="1"/>
        <v xml:space="preserve"> </v>
      </c>
      <c r="AE27" s="31" t="str">
        <f t="shared" ref="AE27:AG27" si="256">IF(OR(AE62=0)," ",AE62)</f>
        <v/>
      </c>
      <c r="AF27" s="188" t="str">
        <f t="shared" si="256"/>
        <v/>
      </c>
      <c r="AG27" s="32" t="str">
        <f t="shared" si="256"/>
        <v xml:space="preserve"> </v>
      </c>
      <c r="AJ27" s="194">
        <v>49</v>
      </c>
      <c r="AK27" s="30" t="str">
        <f t="shared" ref="AK27:AL27" si="257">IF(AA87=0," ",AA87)</f>
        <v xml:space="preserve"> </v>
      </c>
      <c r="AL27" s="31" t="str">
        <f t="shared" si="257"/>
        <v xml:space="preserve"> </v>
      </c>
      <c r="AM27" s="31" t="str">
        <f t="shared" si="8"/>
        <v xml:space="preserve"> </v>
      </c>
      <c r="AN27" s="31" t="str">
        <f t="shared" si="9"/>
        <v xml:space="preserve"> </v>
      </c>
      <c r="AO27" s="31" t="str">
        <f t="shared" ref="AO27:AQ27" si="258">IF(OR(AE87=0)," ",AE87)</f>
        <v/>
      </c>
      <c r="AP27" s="188" t="str">
        <f t="shared" si="258"/>
        <v/>
      </c>
      <c r="AQ27" s="32" t="str">
        <f t="shared" si="258"/>
        <v xml:space="preserve"> </v>
      </c>
      <c r="AS27" s="67"/>
      <c r="AT27" s="203">
        <v>24</v>
      </c>
      <c r="AU27" s="30" t="str">
        <f t="shared" ref="AU27:AV27" si="259">IF(AU62=0," ",AU62)</f>
        <v xml:space="preserve"> </v>
      </c>
      <c r="AV27" s="31" t="str">
        <f t="shared" si="259"/>
        <v xml:space="preserve"> </v>
      </c>
      <c r="AW27" s="31" t="str">
        <f>IF(OR(AW62="Select One",AW62=0)," ",AW62)</f>
        <v xml:space="preserve"> </v>
      </c>
      <c r="AX27" s="31" t="str">
        <f t="shared" ref="AX27:AY27" si="260">IF(AX62=0," ",AX62)</f>
        <v/>
      </c>
      <c r="AY27" s="188" t="str">
        <f t="shared" si="260"/>
        <v/>
      </c>
      <c r="AZ27" s="32" t="str">
        <f>IF(OR(AZ62=0)," ",AZ62)</f>
        <v xml:space="preserve"> </v>
      </c>
      <c r="BC27" s="194">
        <v>52</v>
      </c>
      <c r="BD27" s="30" t="str">
        <f t="shared" ref="BD27:BE27" si="261">IF(AU90=0," ",AU90)</f>
        <v xml:space="preserve"> </v>
      </c>
      <c r="BE27" s="31" t="str">
        <f t="shared" si="261"/>
        <v xml:space="preserve"> </v>
      </c>
      <c r="BF27" s="31" t="str">
        <f t="shared" si="13"/>
        <v xml:space="preserve"> </v>
      </c>
      <c r="BG27" s="31" t="str">
        <f t="shared" ref="BG27:BH27" si="262">IF(AX90=0," ",AX90)</f>
        <v/>
      </c>
      <c r="BH27" s="188" t="str">
        <f t="shared" si="262"/>
        <v/>
      </c>
      <c r="BI27" s="32" t="str">
        <f t="shared" si="15"/>
        <v xml:space="preserve"> </v>
      </c>
      <c r="BL27" s="209">
        <f t="shared" si="40"/>
        <v>22</v>
      </c>
      <c r="BM27" s="31" t="str">
        <f t="shared" si="28"/>
        <v/>
      </c>
      <c r="BN27" s="31" t="str">
        <f t="shared" si="28"/>
        <v/>
      </c>
      <c r="BO27" s="31" t="str">
        <f t="shared" si="28"/>
        <v/>
      </c>
      <c r="BP27" s="32" t="str">
        <f t="shared" si="28"/>
        <v/>
      </c>
      <c r="BQ27" s="236"/>
      <c r="BT27" s="209">
        <f t="shared" si="16"/>
        <v>52</v>
      </c>
      <c r="BU27" s="206" t="str">
        <f t="shared" ref="BU27:BX27" si="263">IF(BM93=0,"",BM93)</f>
        <v/>
      </c>
      <c r="BV27" s="206" t="str">
        <f t="shared" si="263"/>
        <v/>
      </c>
      <c r="BW27" s="206" t="str">
        <f t="shared" si="263"/>
        <v/>
      </c>
      <c r="BX27" s="190" t="str">
        <f t="shared" si="263"/>
        <v/>
      </c>
      <c r="BY27" s="236"/>
      <c r="CB27" s="194">
        <f t="shared" ref="CB27:CF27" si="264">IF(CB62=0,"",CB62)</f>
        <v>24</v>
      </c>
      <c r="CC27" s="30" t="str">
        <f t="shared" si="264"/>
        <v/>
      </c>
      <c r="CD27" s="31" t="str">
        <f t="shared" si="264"/>
        <v/>
      </c>
      <c r="CE27" s="188" t="str">
        <f t="shared" si="264"/>
        <v/>
      </c>
      <c r="CF27" s="32" t="str">
        <f t="shared" si="264"/>
        <v/>
      </c>
      <c r="CJ27" s="194">
        <f t="shared" ref="CJ27:CN27" si="265">IF(CB90=0,"",CB90)</f>
        <v>52</v>
      </c>
      <c r="CK27" s="30" t="str">
        <f t="shared" si="265"/>
        <v/>
      </c>
      <c r="CL27" s="31" t="str">
        <f t="shared" si="265"/>
        <v/>
      </c>
      <c r="CM27" s="188" t="str">
        <f t="shared" si="265"/>
        <v/>
      </c>
      <c r="CN27" s="32" t="str">
        <f t="shared" si="265"/>
        <v/>
      </c>
    </row>
    <row r="28" spans="2:92" ht="50.1" customHeight="1" thickBot="1" x14ac:dyDescent="0.3">
      <c r="B28" s="24"/>
      <c r="C28" s="24"/>
      <c r="D28" s="24"/>
      <c r="E28" s="24"/>
      <c r="Y28" s="66"/>
      <c r="Z28" s="194">
        <v>25</v>
      </c>
      <c r="AA28" s="30" t="str">
        <f t="shared" ref="AA28:AB28" si="266">IF(AA63=0," ",AA63)</f>
        <v xml:space="preserve"> </v>
      </c>
      <c r="AB28" s="183" t="str">
        <f t="shared" si="266"/>
        <v xml:space="preserve"> </v>
      </c>
      <c r="AC28" s="183" t="str">
        <f t="shared" si="5"/>
        <v xml:space="preserve"> </v>
      </c>
      <c r="AD28" s="183" t="str">
        <f t="shared" si="1"/>
        <v xml:space="preserve"> </v>
      </c>
      <c r="AE28" s="183" t="str">
        <f t="shared" ref="AE28:AG28" si="267">IF(OR(AE63=0)," ",AE63)</f>
        <v/>
      </c>
      <c r="AF28" s="189" t="str">
        <f t="shared" si="267"/>
        <v/>
      </c>
      <c r="AG28" s="33" t="str">
        <f t="shared" si="267"/>
        <v xml:space="preserve"> </v>
      </c>
      <c r="AJ28" s="194">
        <v>50</v>
      </c>
      <c r="AK28" s="30" t="str">
        <f t="shared" ref="AK28:AL28" si="268">IF(AA88=0," ",AA88)</f>
        <v xml:space="preserve"> </v>
      </c>
      <c r="AL28" s="183" t="str">
        <f t="shared" si="268"/>
        <v xml:space="preserve"> </v>
      </c>
      <c r="AM28" s="183" t="str">
        <f t="shared" si="8"/>
        <v xml:space="preserve"> </v>
      </c>
      <c r="AN28" s="183" t="str">
        <f t="shared" si="9"/>
        <v xml:space="preserve"> </v>
      </c>
      <c r="AO28" s="183" t="str">
        <f t="shared" ref="AO28:AQ28" si="269">IF(OR(AE88=0)," ",AE88)</f>
        <v/>
      </c>
      <c r="AP28" s="189" t="str">
        <f t="shared" si="269"/>
        <v/>
      </c>
      <c r="AQ28" s="33" t="str">
        <f t="shared" si="269"/>
        <v xml:space="preserve"> </v>
      </c>
      <c r="AS28" s="67"/>
      <c r="AT28" s="203">
        <v>25</v>
      </c>
      <c r="AU28" s="30" t="str">
        <f t="shared" ref="AU28:AV28" si="270">IF(AU63=0," ",AU63)</f>
        <v xml:space="preserve"> </v>
      </c>
      <c r="AV28" s="31" t="str">
        <f t="shared" si="270"/>
        <v xml:space="preserve"> </v>
      </c>
      <c r="AW28" s="31" t="str">
        <f>IF(OR(AW63="Select One",AW63=0)," ",AW63)</f>
        <v xml:space="preserve"> </v>
      </c>
      <c r="AX28" s="31" t="str">
        <f t="shared" ref="AX28:AY28" si="271">IF(AX63=0," ",AX63)</f>
        <v/>
      </c>
      <c r="AY28" s="188" t="str">
        <f t="shared" si="271"/>
        <v/>
      </c>
      <c r="AZ28" s="32" t="str">
        <f>IF(OR(AZ63=0)," ",AZ63)</f>
        <v xml:space="preserve"> </v>
      </c>
      <c r="BC28" s="194">
        <v>53</v>
      </c>
      <c r="BD28" s="30" t="str">
        <f t="shared" ref="BD28:BE28" si="272">IF(AU91=0," ",AU91)</f>
        <v xml:space="preserve"> </v>
      </c>
      <c r="BE28" s="31" t="str">
        <f t="shared" si="272"/>
        <v xml:space="preserve"> </v>
      </c>
      <c r="BF28" s="31" t="str">
        <f t="shared" si="13"/>
        <v xml:space="preserve"> </v>
      </c>
      <c r="BG28" s="31" t="str">
        <f t="shared" ref="BG28:BH28" si="273">IF(AX91=0," ",AX91)</f>
        <v/>
      </c>
      <c r="BH28" s="188" t="str">
        <f t="shared" si="273"/>
        <v/>
      </c>
      <c r="BI28" s="32" t="str">
        <f t="shared" si="15"/>
        <v xml:space="preserve"> </v>
      </c>
      <c r="BL28" s="209">
        <f t="shared" si="40"/>
        <v>23</v>
      </c>
      <c r="BM28" s="31" t="str">
        <f t="shared" si="28"/>
        <v/>
      </c>
      <c r="BN28" s="31" t="str">
        <f t="shared" si="28"/>
        <v/>
      </c>
      <c r="BO28" s="31" t="str">
        <f t="shared" si="28"/>
        <v/>
      </c>
      <c r="BP28" s="32" t="str">
        <f t="shared" si="28"/>
        <v/>
      </c>
      <c r="BQ28" s="236"/>
      <c r="BT28" s="209">
        <f t="shared" si="16"/>
        <v>53</v>
      </c>
      <c r="BU28" s="183" t="str">
        <f t="shared" ref="BU28:BX28" si="274">IF(BM94=0,"",BM94)</f>
        <v/>
      </c>
      <c r="BV28" s="183" t="str">
        <f t="shared" si="274"/>
        <v/>
      </c>
      <c r="BW28" s="183" t="str">
        <f t="shared" si="274"/>
        <v/>
      </c>
      <c r="BX28" s="238" t="str">
        <f t="shared" si="274"/>
        <v/>
      </c>
      <c r="BY28" s="236"/>
      <c r="CB28" s="194">
        <f t="shared" ref="CB28:CF28" si="275">IF(CB63=0,"",CB63)</f>
        <v>25</v>
      </c>
      <c r="CC28" s="250" t="str">
        <f>IF(CC63=0,"",CC63)</f>
        <v/>
      </c>
      <c r="CD28" s="239" t="str">
        <f t="shared" si="275"/>
        <v/>
      </c>
      <c r="CE28" s="251" t="str">
        <f t="shared" si="275"/>
        <v/>
      </c>
      <c r="CF28" s="33" t="str">
        <f t="shared" si="275"/>
        <v/>
      </c>
      <c r="CJ28" s="194">
        <f t="shared" ref="CJ28:CN28" si="276">IF(CB91=0,"",CB91)</f>
        <v>53</v>
      </c>
      <c r="CK28" s="250" t="str">
        <f t="shared" si="276"/>
        <v/>
      </c>
      <c r="CL28" s="239" t="str">
        <f t="shared" si="276"/>
        <v/>
      </c>
      <c r="CM28" s="251" t="str">
        <f t="shared" si="276"/>
        <v/>
      </c>
      <c r="CN28" s="33" t="str">
        <f t="shared" si="276"/>
        <v/>
      </c>
    </row>
    <row r="29" spans="2:92" s="15" customFormat="1" ht="50.1" customHeight="1" thickBot="1" x14ac:dyDescent="0.25">
      <c r="B29" s="9"/>
      <c r="C29" s="9"/>
      <c r="D29" s="9"/>
      <c r="E29" s="9"/>
      <c r="G29" s="9"/>
      <c r="H29" s="9"/>
      <c r="I29" s="9"/>
      <c r="J29" s="9"/>
      <c r="Q29" s="16"/>
      <c r="W29" s="17"/>
      <c r="AE29" s="184"/>
      <c r="AP29" s="184"/>
      <c r="AS29" s="67"/>
      <c r="AT29" s="203">
        <v>26</v>
      </c>
      <c r="AU29" s="30" t="str">
        <f t="shared" ref="AU29:AV29" si="277">IF(AU64=0," ",AU64)</f>
        <v xml:space="preserve"> </v>
      </c>
      <c r="AV29" s="31" t="str">
        <f t="shared" si="277"/>
        <v xml:space="preserve"> </v>
      </c>
      <c r="AW29" s="31" t="str">
        <f>IF(OR(AW64="Select One",AW64=0)," ",AW64)</f>
        <v xml:space="preserve"> </v>
      </c>
      <c r="AX29" s="31" t="str">
        <f t="shared" ref="AX29:AY29" si="278">IF(AX64=0," ",AX64)</f>
        <v/>
      </c>
      <c r="AY29" s="188" t="str">
        <f t="shared" si="278"/>
        <v/>
      </c>
      <c r="AZ29" s="32" t="str">
        <f>IF(OR(AZ64=0)," ",AZ64)</f>
        <v xml:space="preserve"> </v>
      </c>
      <c r="BC29" s="194">
        <v>54</v>
      </c>
      <c r="BD29" s="30" t="str">
        <f t="shared" ref="BD29:BE29" si="279">IF(AU92=0," ",AU92)</f>
        <v xml:space="preserve"> </v>
      </c>
      <c r="BE29" s="31" t="str">
        <f t="shared" si="279"/>
        <v xml:space="preserve"> </v>
      </c>
      <c r="BF29" s="31" t="str">
        <f t="shared" si="13"/>
        <v xml:space="preserve"> </v>
      </c>
      <c r="BG29" s="31" t="str">
        <f t="shared" ref="BG29:BH29" si="280">IF(AX92=0," ",AX92)</f>
        <v/>
      </c>
      <c r="BH29" s="188" t="str">
        <f t="shared" si="280"/>
        <v/>
      </c>
      <c r="BI29" s="32" t="str">
        <f t="shared" si="15"/>
        <v xml:space="preserve"> </v>
      </c>
      <c r="BL29" s="209">
        <f t="shared" si="40"/>
        <v>24</v>
      </c>
      <c r="BM29" s="31" t="str">
        <f t="shared" si="28"/>
        <v/>
      </c>
      <c r="BN29" s="31" t="str">
        <f t="shared" si="28"/>
        <v/>
      </c>
      <c r="BO29" s="31" t="str">
        <f t="shared" si="28"/>
        <v/>
      </c>
      <c r="BP29" s="32" t="str">
        <f t="shared" si="28"/>
        <v/>
      </c>
      <c r="BQ29" s="236"/>
      <c r="BR29" s="184"/>
      <c r="BT29" s="209">
        <f t="shared" si="16"/>
        <v>54</v>
      </c>
      <c r="BU29" s="183" t="str">
        <f t="shared" ref="BU29:BX29" si="281">IF(BM95=0,"",BM95)</f>
        <v/>
      </c>
      <c r="BV29" s="183" t="str">
        <f t="shared" si="281"/>
        <v/>
      </c>
      <c r="BW29" s="183" t="str">
        <f t="shared" si="281"/>
        <v/>
      </c>
      <c r="BX29" s="238" t="str">
        <f t="shared" si="281"/>
        <v/>
      </c>
      <c r="CB29" s="194">
        <f t="shared" ref="CB29:CF29" si="282">IF(CB64=0,"",CB64)</f>
        <v>26</v>
      </c>
      <c r="CC29" s="250" t="str">
        <f t="shared" si="282"/>
        <v/>
      </c>
      <c r="CD29" s="239" t="str">
        <f t="shared" si="282"/>
        <v/>
      </c>
      <c r="CE29" s="251" t="str">
        <f t="shared" si="282"/>
        <v/>
      </c>
      <c r="CF29" s="33" t="str">
        <f t="shared" si="282"/>
        <v/>
      </c>
      <c r="CG29" s="249"/>
      <c r="CH29" s="249"/>
      <c r="CI29" s="249"/>
      <c r="CJ29" s="194">
        <f t="shared" ref="CJ29:CN29" si="283">IF(CB92=0,"",CB92)</f>
        <v>54</v>
      </c>
      <c r="CK29" s="250" t="str">
        <f t="shared" si="283"/>
        <v/>
      </c>
      <c r="CL29" s="239" t="str">
        <f t="shared" si="283"/>
        <v/>
      </c>
      <c r="CM29" s="251" t="str">
        <f t="shared" si="283"/>
        <v/>
      </c>
      <c r="CN29" s="33" t="str">
        <f t="shared" si="283"/>
        <v/>
      </c>
    </row>
    <row r="30" spans="2:92" s="15" customFormat="1" ht="50.1" customHeight="1" thickBot="1" x14ac:dyDescent="0.25">
      <c r="B30" s="9"/>
      <c r="C30" s="9"/>
      <c r="D30" s="9"/>
      <c r="E30" s="9"/>
      <c r="H30"/>
      <c r="Q30" s="16"/>
      <c r="W30" s="17"/>
      <c r="AA30" s="18"/>
      <c r="AE30" s="185"/>
      <c r="AP30" s="185"/>
      <c r="AS30" s="67"/>
      <c r="AT30" s="203">
        <v>27</v>
      </c>
      <c r="AU30" s="30" t="str">
        <f t="shared" ref="AU30:AV31" si="284">IF(AU65=0," ",AU65)</f>
        <v xml:space="preserve"> </v>
      </c>
      <c r="AV30" s="31" t="str">
        <f t="shared" si="284"/>
        <v xml:space="preserve"> </v>
      </c>
      <c r="AW30" s="31" t="str">
        <f>IF(OR(AW65="Select One",AW65=0)," ",AW65)</f>
        <v xml:space="preserve"> </v>
      </c>
      <c r="AX30" s="31" t="str">
        <f t="shared" ref="AX30:AY31" si="285">IF(AX65=0," ",AX65)</f>
        <v/>
      </c>
      <c r="AY30" s="188" t="str">
        <f t="shared" si="285"/>
        <v/>
      </c>
      <c r="AZ30" s="32" t="str">
        <f>IF(OR(AZ65=0)," ",AZ65)</f>
        <v xml:space="preserve"> </v>
      </c>
      <c r="BC30" s="194">
        <v>55</v>
      </c>
      <c r="BD30" s="30" t="str">
        <f t="shared" ref="BD30:BE30" si="286">IF(AU93=0," ",AU93)</f>
        <v xml:space="preserve"> </v>
      </c>
      <c r="BE30" s="31" t="str">
        <f t="shared" si="286"/>
        <v xml:space="preserve"> </v>
      </c>
      <c r="BF30" s="31" t="str">
        <f t="shared" si="13"/>
        <v xml:space="preserve"> </v>
      </c>
      <c r="BG30" s="31" t="str">
        <f t="shared" ref="BG30:BH30" si="287">IF(AX93=0," ",AX93)</f>
        <v/>
      </c>
      <c r="BH30" s="188" t="str">
        <f t="shared" si="287"/>
        <v/>
      </c>
      <c r="BI30" s="32" t="str">
        <f t="shared" si="15"/>
        <v xml:space="preserve"> </v>
      </c>
      <c r="BL30" s="209">
        <f t="shared" si="40"/>
        <v>25</v>
      </c>
      <c r="BM30" s="239" t="str">
        <f t="shared" si="28"/>
        <v/>
      </c>
      <c r="BN30" s="239" t="str">
        <f t="shared" si="28"/>
        <v/>
      </c>
      <c r="BO30" s="239" t="str">
        <f t="shared" si="28"/>
        <v/>
      </c>
      <c r="BP30" s="33" t="str">
        <f t="shared" si="28"/>
        <v/>
      </c>
      <c r="BQ30" s="236"/>
      <c r="BR30" s="185"/>
      <c r="BT30" s="209">
        <f t="shared" si="16"/>
        <v>55</v>
      </c>
      <c r="BU30" s="183" t="str">
        <f t="shared" ref="BU30:BX30" si="288">IF(BM96=0,"",BM96)</f>
        <v/>
      </c>
      <c r="BV30" s="183" t="str">
        <f t="shared" si="288"/>
        <v/>
      </c>
      <c r="BW30" s="183" t="str">
        <f t="shared" si="288"/>
        <v/>
      </c>
      <c r="BX30" s="238" t="str">
        <f t="shared" si="288"/>
        <v/>
      </c>
      <c r="CB30" s="194">
        <f t="shared" ref="CB30:CF30" si="289">IF(CB65=0,"",CB65)</f>
        <v>27</v>
      </c>
      <c r="CC30" s="250" t="str">
        <f t="shared" si="289"/>
        <v/>
      </c>
      <c r="CD30" s="239" t="str">
        <f t="shared" si="289"/>
        <v/>
      </c>
      <c r="CE30" s="251" t="str">
        <f t="shared" si="289"/>
        <v/>
      </c>
      <c r="CF30" s="33" t="str">
        <f t="shared" si="289"/>
        <v/>
      </c>
      <c r="CG30" s="249"/>
      <c r="CH30" s="249"/>
      <c r="CI30" s="249"/>
      <c r="CJ30" s="194">
        <f t="shared" ref="CJ30:CN30" si="290">IF(CB93=0,"",CB93)</f>
        <v>55</v>
      </c>
      <c r="CK30" s="250" t="str">
        <f t="shared" si="290"/>
        <v/>
      </c>
      <c r="CL30" s="239" t="str">
        <f t="shared" si="290"/>
        <v/>
      </c>
      <c r="CM30" s="251" t="str">
        <f t="shared" si="290"/>
        <v/>
      </c>
      <c r="CN30" s="33" t="str">
        <f t="shared" si="290"/>
        <v/>
      </c>
    </row>
    <row r="31" spans="2:92" s="15" customFormat="1" ht="50.1" customHeight="1" thickBot="1" x14ac:dyDescent="0.25">
      <c r="H31"/>
      <c r="Q31" s="16"/>
      <c r="W31" s="17"/>
      <c r="AA31" s="18"/>
      <c r="AE31" s="185"/>
      <c r="AP31" s="185"/>
      <c r="AS31" s="67"/>
      <c r="AT31" s="203">
        <v>28</v>
      </c>
      <c r="AU31" s="250" t="str">
        <f t="shared" si="284"/>
        <v xml:space="preserve"> </v>
      </c>
      <c r="AV31" s="239" t="str">
        <f t="shared" si="284"/>
        <v xml:space="preserve"> </v>
      </c>
      <c r="AW31" s="239" t="str">
        <f>IF(OR(AW66="Select One",AW66=0)," ",AW66)</f>
        <v xml:space="preserve"> </v>
      </c>
      <c r="AX31" s="239" t="str">
        <f t="shared" si="285"/>
        <v/>
      </c>
      <c r="AY31" s="251" t="str">
        <f t="shared" si="285"/>
        <v/>
      </c>
      <c r="AZ31" s="33" t="str">
        <f>IF(OR(AZ66=0)," ",AZ66)</f>
        <v xml:space="preserve"> </v>
      </c>
      <c r="BC31" s="194">
        <v>56</v>
      </c>
      <c r="BD31" s="250" t="str">
        <f t="shared" ref="BD31:BE31" si="291">IF(AU94=0," ",AU94)</f>
        <v xml:space="preserve"> </v>
      </c>
      <c r="BE31" s="239" t="str">
        <f t="shared" si="291"/>
        <v xml:space="preserve"> </v>
      </c>
      <c r="BF31" s="239" t="str">
        <f t="shared" si="13"/>
        <v xml:space="preserve"> </v>
      </c>
      <c r="BG31" s="239" t="str">
        <f t="shared" ref="BG31:BH31" si="292">IF(AX94=0," ",AX94)</f>
        <v/>
      </c>
      <c r="BH31" s="251" t="str">
        <f t="shared" si="292"/>
        <v/>
      </c>
      <c r="BI31" s="33" t="str">
        <f t="shared" si="15"/>
        <v xml:space="preserve"> </v>
      </c>
      <c r="BL31" s="209">
        <f t="shared" si="40"/>
        <v>26</v>
      </c>
      <c r="BM31" s="239" t="str">
        <f t="shared" ref="BM31:BP31" si="293">IF(BM67=0,"",BM67)</f>
        <v/>
      </c>
      <c r="BN31" s="239" t="str">
        <f t="shared" si="293"/>
        <v/>
      </c>
      <c r="BO31" s="239" t="str">
        <f t="shared" si="293"/>
        <v/>
      </c>
      <c r="BP31" s="33" t="str">
        <f t="shared" si="293"/>
        <v/>
      </c>
      <c r="BQ31" s="236"/>
      <c r="BR31" s="185"/>
      <c r="BT31" s="209">
        <f t="shared" si="16"/>
        <v>56</v>
      </c>
      <c r="BU31" s="183" t="str">
        <f t="shared" ref="BU31:BX31" si="294">IF(BM97=0,"",BM97)</f>
        <v/>
      </c>
      <c r="BV31" s="183" t="str">
        <f t="shared" si="294"/>
        <v/>
      </c>
      <c r="BW31" s="183" t="str">
        <f t="shared" si="294"/>
        <v/>
      </c>
      <c r="BX31" s="238" t="str">
        <f t="shared" si="294"/>
        <v/>
      </c>
      <c r="CB31" s="194">
        <f t="shared" ref="CB31:CF31" si="295">IF(CB66=0,"",CB66)</f>
        <v>28</v>
      </c>
      <c r="CC31" s="250" t="str">
        <f t="shared" si="295"/>
        <v/>
      </c>
      <c r="CD31" s="239" t="str">
        <f t="shared" si="295"/>
        <v/>
      </c>
      <c r="CE31" s="251" t="str">
        <f t="shared" si="295"/>
        <v/>
      </c>
      <c r="CF31" s="33" t="str">
        <f t="shared" si="295"/>
        <v/>
      </c>
      <c r="CG31" s="249"/>
      <c r="CH31" s="249"/>
      <c r="CI31" s="249"/>
      <c r="CJ31" s="194">
        <f t="shared" ref="CJ31:CN31" si="296">IF(CB94=0,"",CB94)</f>
        <v>56</v>
      </c>
      <c r="CK31" s="250" t="str">
        <f t="shared" si="296"/>
        <v/>
      </c>
      <c r="CL31" s="239" t="str">
        <f t="shared" si="296"/>
        <v/>
      </c>
      <c r="CM31" s="251" t="str">
        <f t="shared" si="296"/>
        <v/>
      </c>
      <c r="CN31" s="33" t="str">
        <f t="shared" si="296"/>
        <v/>
      </c>
    </row>
    <row r="32" spans="2:92" s="15" customFormat="1" ht="50.1" customHeight="1" thickBot="1" x14ac:dyDescent="0.25">
      <c r="H32"/>
      <c r="Q32" s="16"/>
      <c r="W32" s="17"/>
      <c r="AA32" s="18"/>
      <c r="AE32" s="185"/>
      <c r="AP32" s="185"/>
      <c r="AS32" s="67"/>
      <c r="AT32" s="237"/>
      <c r="AU32" s="236"/>
      <c r="AV32" s="236"/>
      <c r="AW32" s="236"/>
      <c r="AX32" s="236"/>
      <c r="AY32" s="236"/>
      <c r="AZ32" s="236"/>
      <c r="BC32" s="237"/>
      <c r="BD32" s="236"/>
      <c r="BE32" s="236"/>
      <c r="BF32" s="236"/>
      <c r="BG32" s="236"/>
      <c r="BH32" s="236"/>
      <c r="BI32" s="236"/>
      <c r="BL32" s="209">
        <f t="shared" si="40"/>
        <v>27</v>
      </c>
      <c r="BM32" s="239" t="str">
        <f t="shared" ref="BM32:BP32" si="297">IF(BM68=0,"",BM68)</f>
        <v/>
      </c>
      <c r="BN32" s="239" t="str">
        <f t="shared" si="297"/>
        <v/>
      </c>
      <c r="BO32" s="239" t="str">
        <f t="shared" si="297"/>
        <v/>
      </c>
      <c r="BP32" s="33" t="str">
        <f t="shared" si="297"/>
        <v/>
      </c>
      <c r="BQ32" s="236"/>
      <c r="BR32" s="185"/>
      <c r="BT32" s="237"/>
      <c r="BU32" s="236"/>
      <c r="BV32" s="236"/>
      <c r="BW32" s="236"/>
      <c r="BX32" s="236"/>
      <c r="CB32" s="237"/>
      <c r="CC32" s="236"/>
      <c r="CD32" s="236"/>
      <c r="CE32" s="236"/>
      <c r="CF32" s="236"/>
      <c r="CG32" s="249"/>
      <c r="CH32" s="249"/>
      <c r="CI32" s="249"/>
      <c r="CJ32" s="237"/>
      <c r="CK32" s="236"/>
      <c r="CL32" s="236"/>
      <c r="CM32" s="236"/>
      <c r="CN32" s="236"/>
    </row>
    <row r="33" spans="7:92" s="15" customFormat="1" ht="50.1" customHeight="1" thickBot="1" x14ac:dyDescent="0.25">
      <c r="G33" s="213"/>
      <c r="H33" s="213"/>
      <c r="Q33" s="16"/>
      <c r="W33" s="17"/>
      <c r="AA33" s="18"/>
      <c r="AE33" s="184"/>
      <c r="AP33" s="184"/>
      <c r="AS33" s="67"/>
      <c r="AT33" s="237"/>
      <c r="AU33" s="236"/>
      <c r="AV33" s="236"/>
      <c r="AW33" s="236"/>
      <c r="AX33" s="236"/>
      <c r="AY33" s="236"/>
      <c r="AZ33" s="236"/>
      <c r="BC33" s="237"/>
      <c r="BD33" s="236"/>
      <c r="BE33" s="236"/>
      <c r="BF33" s="236"/>
      <c r="BG33" s="236"/>
      <c r="BH33" s="236"/>
      <c r="BI33" s="236"/>
      <c r="BL33" s="209">
        <f t="shared" si="40"/>
        <v>28</v>
      </c>
      <c r="BM33" s="239" t="str">
        <f>IF(BM69=0,"",BM69)</f>
        <v/>
      </c>
      <c r="BN33" s="239" t="str">
        <f>IF(BN69=0,"",BN69)</f>
        <v/>
      </c>
      <c r="BO33" s="239" t="str">
        <f>IF(BO69=0,"",BO69)</f>
        <v/>
      </c>
      <c r="BP33" s="33" t="str">
        <f>IF(BP69=0,"",BP69)</f>
        <v/>
      </c>
      <c r="BQ33" s="236"/>
      <c r="BR33" s="184"/>
      <c r="BT33" s="237"/>
      <c r="BU33" s="236"/>
      <c r="BV33" s="236"/>
      <c r="BW33" s="236"/>
      <c r="BX33" s="236"/>
      <c r="CB33" s="237"/>
      <c r="CC33" s="236"/>
      <c r="CD33" s="236"/>
      <c r="CE33" s="236"/>
      <c r="CF33" s="236"/>
      <c r="CG33" s="249"/>
      <c r="CH33" s="249"/>
      <c r="CI33" s="249"/>
      <c r="CJ33" s="237"/>
      <c r="CK33" s="236"/>
      <c r="CL33" s="236"/>
      <c r="CM33" s="236"/>
      <c r="CN33" s="236"/>
    </row>
    <row r="34" spans="7:92" s="15" customFormat="1" ht="30" customHeight="1" x14ac:dyDescent="0.2">
      <c r="G34" s="214"/>
      <c r="H34" s="213"/>
      <c r="Q34" s="16"/>
      <c r="W34" s="17"/>
      <c r="AE34" s="185"/>
      <c r="AP34" s="185"/>
      <c r="AX34" s="185"/>
      <c r="AY34" s="185"/>
      <c r="BI34" s="185"/>
      <c r="BR34" s="185"/>
    </row>
    <row r="35" spans="7:92" s="15" customFormat="1" ht="30" customHeight="1" x14ac:dyDescent="0.2">
      <c r="Q35" s="16"/>
      <c r="W35" s="17"/>
      <c r="AA35" s="18"/>
      <c r="AE35" s="185"/>
      <c r="AP35" s="185"/>
      <c r="AX35" s="185"/>
      <c r="AY35" s="185"/>
      <c r="BI35" s="185"/>
      <c r="BR35" s="185"/>
    </row>
    <row r="36" spans="7:92" s="15" customFormat="1" ht="30" hidden="1" customHeight="1" x14ac:dyDescent="0.2">
      <c r="Q36" s="16"/>
      <c r="T36" s="21" t="s">
        <v>82</v>
      </c>
      <c r="W36" s="17"/>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row>
    <row r="37" spans="7:92" s="15" customFormat="1" ht="30" hidden="1" customHeight="1" thickBot="1" x14ac:dyDescent="0.25">
      <c r="Q37" s="16"/>
      <c r="T37" s="21" t="b">
        <f>AND('Gateway PC'!$D$14="Requires Static IP Address")</f>
        <v>0</v>
      </c>
      <c r="W37" s="1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row>
    <row r="38" spans="7:92" s="15" customFormat="1" ht="41.25" hidden="1" thickBot="1" x14ac:dyDescent="0.25">
      <c r="Q38" s="16"/>
      <c r="T38" s="21" t="s">
        <v>83</v>
      </c>
      <c r="U38" s="21" t="s">
        <v>84</v>
      </c>
      <c r="V38" s="21" t="s">
        <v>85</v>
      </c>
      <c r="W38" s="17"/>
      <c r="Z38" s="13" t="s">
        <v>0</v>
      </c>
      <c r="AA38" s="13" t="s">
        <v>60</v>
      </c>
      <c r="AB38" s="13" t="s">
        <v>41</v>
      </c>
      <c r="AC38" s="13" t="s">
        <v>1</v>
      </c>
      <c r="AD38" s="13" t="s">
        <v>218</v>
      </c>
      <c r="AE38" s="14" t="s">
        <v>147</v>
      </c>
      <c r="AF38" s="13" t="s">
        <v>56</v>
      </c>
      <c r="AG38" s="13" t="s">
        <v>125</v>
      </c>
      <c r="AH38"/>
      <c r="AI38"/>
      <c r="AJ38"/>
      <c r="AK38"/>
      <c r="AL38"/>
      <c r="AM38"/>
      <c r="AN38"/>
      <c r="AO38"/>
      <c r="AP38"/>
      <c r="AQ38"/>
      <c r="AR38"/>
      <c r="AS38"/>
      <c r="AT38" s="60" t="s">
        <v>0</v>
      </c>
      <c r="AU38" s="28" t="s">
        <v>60</v>
      </c>
      <c r="AV38" s="28" t="s">
        <v>41</v>
      </c>
      <c r="AW38" s="28" t="s">
        <v>1</v>
      </c>
      <c r="AX38" s="29" t="s">
        <v>56</v>
      </c>
      <c r="AY38" s="28" t="s">
        <v>147</v>
      </c>
      <c r="AZ38" s="28" t="s">
        <v>125</v>
      </c>
      <c r="BA38"/>
      <c r="BB38"/>
      <c r="BC38"/>
      <c r="BD38"/>
      <c r="BE38"/>
      <c r="BF38"/>
      <c r="BG38"/>
      <c r="BH38"/>
      <c r="BI38"/>
      <c r="BJ38"/>
      <c r="BK38"/>
      <c r="BL38"/>
      <c r="BM38"/>
      <c r="BN38"/>
      <c r="BO38"/>
      <c r="BP38"/>
      <c r="BQ38"/>
      <c r="BR38"/>
      <c r="BS38"/>
      <c r="BT38"/>
      <c r="CB38" s="111" t="s">
        <v>0</v>
      </c>
      <c r="CC38" s="246" t="s">
        <v>272</v>
      </c>
      <c r="CD38" s="246" t="s">
        <v>273</v>
      </c>
      <c r="CE38" s="255" t="s">
        <v>274</v>
      </c>
      <c r="CF38" s="245" t="s">
        <v>274</v>
      </c>
    </row>
    <row r="39" spans="7:92" s="15" customFormat="1" ht="50.1" hidden="1" customHeight="1" thickBot="1" x14ac:dyDescent="0.3">
      <c r="Q39" s="16"/>
      <c r="T39" s="21" t="b">
        <f>AND('Gateway PC'!$C$14='Gateway PC'!$AD$15)</f>
        <v>0</v>
      </c>
      <c r="U39" s="21" t="str">
        <f>IF('Gateway PC'!C15=0," ",'Gateway PC'!C15)</f>
        <v xml:space="preserve"> </v>
      </c>
      <c r="V39" s="21" t="str">
        <f>IF('Gateway PC'!D15=0," ",'Gateway PC'!D15)</f>
        <v xml:space="preserve"> </v>
      </c>
      <c r="W39" s="17"/>
      <c r="Z39">
        <v>1</v>
      </c>
      <c r="AA39" s="186">
        <f>'ChemStation Agilent Instruments'!F6</f>
        <v>0</v>
      </c>
      <c r="AB39" s="186">
        <f>'ChemStation Agilent Instruments'!C6</f>
        <v>0</v>
      </c>
      <c r="AC39" s="187" t="str">
        <f>'ChemStation Agilent Instruments'!D6</f>
        <v>Select One</v>
      </c>
      <c r="AD39" s="187">
        <f>'ChemStation Agilent Instruments'!E6</f>
        <v>0</v>
      </c>
      <c r="AE39" s="187" t="str">
        <f>'ChemStation Agilent Instruments'!J6</f>
        <v/>
      </c>
      <c r="AF39" s="187" t="str">
        <f>'ChemStation Agilent Instruments'!I6</f>
        <v/>
      </c>
      <c r="AG39" s="187">
        <f>'ChemStation Agilent Instruments'!K6</f>
        <v>0</v>
      </c>
      <c r="AH39"/>
      <c r="AI39"/>
      <c r="AJ39"/>
      <c r="AK39"/>
      <c r="AL39"/>
      <c r="AM39"/>
      <c r="AN39"/>
      <c r="AO39"/>
      <c r="AP39"/>
      <c r="AQ39"/>
      <c r="AR39"/>
      <c r="AS39"/>
      <c r="AT39" s="201">
        <v>1</v>
      </c>
      <c r="AU39">
        <f>'Distributed Agilent Instruments'!E6</f>
        <v>0</v>
      </c>
      <c r="AV39">
        <f>'Distributed Agilent Instruments'!C6</f>
        <v>0</v>
      </c>
      <c r="AW39" t="str">
        <f>'Distributed Agilent Instruments'!D6</f>
        <v>Select One</v>
      </c>
      <c r="AX39" t="str">
        <f>'Distributed Agilent Instruments'!H6</f>
        <v/>
      </c>
      <c r="AY39" t="str">
        <f>'Distributed Agilent Instruments'!I6</f>
        <v/>
      </c>
      <c r="AZ39">
        <f>'Distributed Agilent Instruments'!J6</f>
        <v>0</v>
      </c>
      <c r="BA39"/>
      <c r="BB39"/>
      <c r="BC39"/>
      <c r="BD39"/>
      <c r="BE39"/>
      <c r="BF39"/>
      <c r="BG39"/>
      <c r="BH39"/>
      <c r="BI39"/>
      <c r="BJ39"/>
      <c r="BK39"/>
      <c r="BL39" s="193"/>
      <c r="BM39" s="195" t="s">
        <v>193</v>
      </c>
      <c r="BN39" s="195" t="s">
        <v>198</v>
      </c>
      <c r="BO39" s="195" t="s">
        <v>194</v>
      </c>
      <c r="BP39" s="195" t="s">
        <v>195</v>
      </c>
      <c r="BQ39" s="195" t="s">
        <v>147</v>
      </c>
      <c r="BR39"/>
      <c r="BS39"/>
      <c r="BT39"/>
      <c r="CB39" s="15">
        <f>'User Defined Systems'!B6</f>
        <v>1</v>
      </c>
      <c r="CC39" s="15">
        <f>'User Defined Systems'!C6</f>
        <v>0</v>
      </c>
      <c r="CD39" s="15" t="str">
        <f>'User Defined Systems'!D6</f>
        <v/>
      </c>
      <c r="CE39" s="15" t="str">
        <f>'User Defined Systems'!E6</f>
        <v/>
      </c>
      <c r="CF39" s="15">
        <f>'User Defined Systems'!F6</f>
        <v>0</v>
      </c>
    </row>
    <row r="40" spans="7:92" s="15" customFormat="1" ht="50.1" hidden="1" customHeight="1" thickBot="1" x14ac:dyDescent="0.3">
      <c r="Q40" s="16"/>
      <c r="U40" s="21" t="str">
        <f>IF('Gateway PC'!C16=0," ",'Gateway PC'!C16)</f>
        <v xml:space="preserve"> </v>
      </c>
      <c r="V40" s="21" t="str">
        <f>IF('Gateway PC'!D16=0," ",'Gateway PC'!D16)</f>
        <v xml:space="preserve"> </v>
      </c>
      <c r="W40" s="17"/>
      <c r="Z40">
        <f>Z39+1</f>
        <v>2</v>
      </c>
      <c r="AA40" s="187">
        <f>'ChemStation Agilent Instruments'!F7</f>
        <v>0</v>
      </c>
      <c r="AB40" s="187">
        <f>'ChemStation Agilent Instruments'!C7</f>
        <v>0</v>
      </c>
      <c r="AC40" s="187" t="str">
        <f>'ChemStation Agilent Instruments'!D7</f>
        <v>Select One</v>
      </c>
      <c r="AD40" s="187">
        <f>'ChemStation Agilent Instruments'!E7</f>
        <v>0</v>
      </c>
      <c r="AE40" s="187" t="str">
        <f>'ChemStation Agilent Instruments'!J7</f>
        <v/>
      </c>
      <c r="AF40" s="187" t="str">
        <f>'ChemStation Agilent Instruments'!I7</f>
        <v/>
      </c>
      <c r="AG40" s="187">
        <f>'ChemStation Agilent Instruments'!K7</f>
        <v>0</v>
      </c>
      <c r="AH40"/>
      <c r="AI40"/>
      <c r="AJ40"/>
      <c r="AK40"/>
      <c r="AL40"/>
      <c r="AM40"/>
      <c r="AN40"/>
      <c r="AO40"/>
      <c r="AP40"/>
      <c r="AQ40"/>
      <c r="AR40"/>
      <c r="AS40"/>
      <c r="AT40" s="201">
        <v>2</v>
      </c>
      <c r="AU40">
        <f>'Distributed Agilent Instruments'!E7</f>
        <v>0</v>
      </c>
      <c r="AV40">
        <f>'Distributed Agilent Instruments'!C7</f>
        <v>0</v>
      </c>
      <c r="AW40" t="str">
        <f>'Distributed Agilent Instruments'!D7</f>
        <v>Select One</v>
      </c>
      <c r="AX40" t="str">
        <f>'Distributed Agilent Instruments'!H7</f>
        <v/>
      </c>
      <c r="AY40" t="str">
        <f>'Distributed Agilent Instruments'!I7</f>
        <v/>
      </c>
      <c r="AZ40">
        <f>'Distributed Agilent Instruments'!J7</f>
        <v>0</v>
      </c>
      <c r="BA40"/>
      <c r="BB40"/>
      <c r="BC40"/>
      <c r="BD40"/>
      <c r="BE40"/>
      <c r="BF40"/>
      <c r="BG40"/>
      <c r="BH40"/>
      <c r="BI40"/>
      <c r="BJ40"/>
      <c r="BK40"/>
      <c r="BL40" s="209"/>
      <c r="BM40" s="207" t="str">
        <f>'Distributed Waters Instruments'!C7</f>
        <v>Enter Database Name if using Empower Toolkit</v>
      </c>
      <c r="BN40" s="207" t="str">
        <f>'Distributed Waters Instruments'!D7</f>
        <v>Enter Project Name if using Empower Toolkit</v>
      </c>
      <c r="BO40" s="207">
        <f>'Distributed Waters Instruments'!E7</f>
        <v>0</v>
      </c>
      <c r="BP40" s="207">
        <f>'Distributed Waters Instruments'!F7</f>
        <v>0</v>
      </c>
      <c r="BQ40" s="210" t="str">
        <f>'Distributed Waters Instruments'!G7</f>
        <v/>
      </c>
      <c r="BR40"/>
      <c r="BS40"/>
      <c r="BT40"/>
      <c r="CB40" s="15">
        <f>'User Defined Systems'!B7</f>
        <v>2</v>
      </c>
      <c r="CC40" s="15">
        <f>'User Defined Systems'!C7</f>
        <v>0</v>
      </c>
      <c r="CD40" s="15">
        <f>'User Defined Systems'!D7</f>
        <v>0</v>
      </c>
      <c r="CE40" s="15">
        <f>'User Defined Systems'!E7</f>
        <v>0</v>
      </c>
      <c r="CF40" s="15">
        <f>'User Defined Systems'!F7</f>
        <v>0</v>
      </c>
    </row>
    <row r="41" spans="7:92" s="15" customFormat="1" ht="50.1" hidden="1" customHeight="1" thickBot="1" x14ac:dyDescent="0.3">
      <c r="Q41" s="16"/>
      <c r="U41" s="21" t="str">
        <f>IF('Gateway PC'!C17=0," ",'Gateway PC'!C17)</f>
        <v xml:space="preserve"> </v>
      </c>
      <c r="V41" s="21" t="str">
        <f>IF('Gateway PC'!D17=0," ",'Gateway PC'!D17)</f>
        <v xml:space="preserve"> </v>
      </c>
      <c r="W41" s="17"/>
      <c r="Z41">
        <f t="shared" ref="Z41:Z88" si="298">Z40+1</f>
        <v>3</v>
      </c>
      <c r="AA41" s="187">
        <f>'ChemStation Agilent Instruments'!F8</f>
        <v>0</v>
      </c>
      <c r="AB41" s="187">
        <f>'ChemStation Agilent Instruments'!C8</f>
        <v>0</v>
      </c>
      <c r="AC41" s="187" t="str">
        <f>'ChemStation Agilent Instruments'!D8</f>
        <v>Select One</v>
      </c>
      <c r="AD41" s="187">
        <f>'ChemStation Agilent Instruments'!E8</f>
        <v>0</v>
      </c>
      <c r="AE41" s="187" t="str">
        <f>'ChemStation Agilent Instruments'!J8</f>
        <v/>
      </c>
      <c r="AF41" s="187" t="str">
        <f>'ChemStation Agilent Instruments'!I8</f>
        <v/>
      </c>
      <c r="AG41" s="187">
        <f>'ChemStation Agilent Instruments'!K8</f>
        <v>0</v>
      </c>
      <c r="AH41"/>
      <c r="AI41"/>
      <c r="AJ41"/>
      <c r="AK41"/>
      <c r="AL41"/>
      <c r="AM41"/>
      <c r="AN41"/>
      <c r="AO41"/>
      <c r="AP41"/>
      <c r="AQ41"/>
      <c r="AR41"/>
      <c r="AS41"/>
      <c r="AT41" s="201">
        <v>3</v>
      </c>
      <c r="AU41">
        <f>'Distributed Agilent Instruments'!E8</f>
        <v>0</v>
      </c>
      <c r="AV41">
        <f>'Distributed Agilent Instruments'!C8</f>
        <v>0</v>
      </c>
      <c r="AW41" t="str">
        <f>'Distributed Agilent Instruments'!D8</f>
        <v>Select One</v>
      </c>
      <c r="AX41" t="str">
        <f>'Distributed Agilent Instruments'!H8</f>
        <v/>
      </c>
      <c r="AY41" t="str">
        <f>'Distributed Agilent Instruments'!I8</f>
        <v/>
      </c>
      <c r="AZ41">
        <f>'Distributed Agilent Instruments'!J8</f>
        <v>0</v>
      </c>
      <c r="BA41"/>
      <c r="BB41"/>
      <c r="BC41"/>
      <c r="BD41"/>
      <c r="BE41"/>
      <c r="BF41"/>
      <c r="BG41"/>
      <c r="BH41"/>
      <c r="BI41"/>
      <c r="BJ41"/>
      <c r="BK41"/>
      <c r="BL41" s="208" t="s">
        <v>0</v>
      </c>
      <c r="BM41" s="195" t="s">
        <v>192</v>
      </c>
      <c r="BN41" s="195" t="s">
        <v>196</v>
      </c>
      <c r="BO41" s="195" t="s">
        <v>147</v>
      </c>
      <c r="BP41" s="195" t="s">
        <v>125</v>
      </c>
      <c r="BQ41" s="211"/>
      <c r="BR41"/>
      <c r="BS41"/>
      <c r="BT41"/>
      <c r="CB41" s="15">
        <f>'User Defined Systems'!B8</f>
        <v>3</v>
      </c>
      <c r="CC41" s="15">
        <f>'User Defined Systems'!C8</f>
        <v>0</v>
      </c>
      <c r="CD41" s="15">
        <f>'User Defined Systems'!D8</f>
        <v>0</v>
      </c>
      <c r="CE41" s="15">
        <f>'User Defined Systems'!E8</f>
        <v>0</v>
      </c>
      <c r="CF41" s="15">
        <f>'User Defined Systems'!F8</f>
        <v>0</v>
      </c>
    </row>
    <row r="42" spans="7:92" s="15" customFormat="1" ht="30" hidden="1" customHeight="1" x14ac:dyDescent="0.25">
      <c r="Q42" s="16"/>
      <c r="U42" s="21" t="str">
        <f>IF('Gateway PC'!C18=0," ",'Gateway PC'!C18)</f>
        <v xml:space="preserve"> </v>
      </c>
      <c r="V42" s="21" t="str">
        <f>IF('Gateway PC'!D18=0," ",'Gateway PC'!D18)</f>
        <v xml:space="preserve"> </v>
      </c>
      <c r="W42" s="17"/>
      <c r="Z42">
        <f t="shared" si="298"/>
        <v>4</v>
      </c>
      <c r="AA42" s="187">
        <f>'ChemStation Agilent Instruments'!F9</f>
        <v>0</v>
      </c>
      <c r="AB42" s="187">
        <f>'ChemStation Agilent Instruments'!C9</f>
        <v>0</v>
      </c>
      <c r="AC42" s="187" t="str">
        <f>'ChemStation Agilent Instruments'!D9</f>
        <v>Select One</v>
      </c>
      <c r="AD42" s="187">
        <f>'ChemStation Agilent Instruments'!E9</f>
        <v>0</v>
      </c>
      <c r="AE42" s="187" t="str">
        <f>'ChemStation Agilent Instruments'!J9</f>
        <v/>
      </c>
      <c r="AF42" s="187" t="str">
        <f>'ChemStation Agilent Instruments'!I9</f>
        <v/>
      </c>
      <c r="AG42" s="187">
        <f>'ChemStation Agilent Instruments'!K9</f>
        <v>0</v>
      </c>
      <c r="AH42"/>
      <c r="AI42"/>
      <c r="AJ42"/>
      <c r="AK42"/>
      <c r="AL42"/>
      <c r="AM42"/>
      <c r="AN42"/>
      <c r="AO42"/>
      <c r="AP42"/>
      <c r="AQ42"/>
      <c r="AR42"/>
      <c r="AS42"/>
      <c r="AT42" s="201">
        <v>4</v>
      </c>
      <c r="AU42">
        <f>'Distributed Agilent Instruments'!E9</f>
        <v>0</v>
      </c>
      <c r="AV42">
        <f>'Distributed Agilent Instruments'!C9</f>
        <v>0</v>
      </c>
      <c r="AW42" t="str">
        <f>'Distributed Agilent Instruments'!D9</f>
        <v>Select One</v>
      </c>
      <c r="AX42" t="str">
        <f>'Distributed Agilent Instruments'!H9</f>
        <v/>
      </c>
      <c r="AY42" t="str">
        <f>'Distributed Agilent Instruments'!I9</f>
        <v/>
      </c>
      <c r="AZ42">
        <f>'Distributed Agilent Instruments'!J9</f>
        <v>0</v>
      </c>
      <c r="BA42"/>
      <c r="BB42"/>
      <c r="BC42"/>
      <c r="BD42"/>
      <c r="BE42"/>
      <c r="BF42"/>
      <c r="BG42"/>
      <c r="BH42"/>
      <c r="BI42"/>
      <c r="BJ42"/>
      <c r="BK42"/>
      <c r="BL42" s="201">
        <v>1</v>
      </c>
      <c r="BM42">
        <f>'Distributed Waters Instruments'!C10</f>
        <v>0</v>
      </c>
      <c r="BN42">
        <f>'Distributed Waters Instruments'!D10</f>
        <v>0</v>
      </c>
      <c r="BO42" t="str">
        <f>'Distributed Waters Instruments'!G10</f>
        <v/>
      </c>
      <c r="BP42">
        <f>'Distributed Waters Instruments'!H10</f>
        <v>0</v>
      </c>
      <c r="BQ42"/>
      <c r="BR42"/>
      <c r="BS42"/>
      <c r="BT42"/>
      <c r="CB42" s="15">
        <f>'User Defined Systems'!B9</f>
        <v>4</v>
      </c>
      <c r="CC42" s="15">
        <f>'User Defined Systems'!C9</f>
        <v>0</v>
      </c>
      <c r="CD42" s="15">
        <f>'User Defined Systems'!D9</f>
        <v>0</v>
      </c>
      <c r="CE42" s="15">
        <f>'User Defined Systems'!E9</f>
        <v>0</v>
      </c>
      <c r="CF42" s="15">
        <f>'User Defined Systems'!F9</f>
        <v>0</v>
      </c>
    </row>
    <row r="43" spans="7:92" s="15" customFormat="1" ht="30" hidden="1" customHeight="1" x14ac:dyDescent="0.25">
      <c r="Q43" s="16"/>
      <c r="U43" s="21" t="str">
        <f>IF('Gateway PC'!C19=0," ",'Gateway PC'!C19)</f>
        <v xml:space="preserve"> </v>
      </c>
      <c r="V43" s="21" t="str">
        <f>IF('Gateway PC'!D19=0," ",'Gateway PC'!D19)</f>
        <v xml:space="preserve"> </v>
      </c>
      <c r="W43" s="17"/>
      <c r="Z43">
        <f t="shared" si="298"/>
        <v>5</v>
      </c>
      <c r="AA43" s="187">
        <f>'ChemStation Agilent Instruments'!F10</f>
        <v>0</v>
      </c>
      <c r="AB43" s="187">
        <f>'ChemStation Agilent Instruments'!C10</f>
        <v>0</v>
      </c>
      <c r="AC43" s="187" t="str">
        <f>'ChemStation Agilent Instruments'!D10</f>
        <v>Select One</v>
      </c>
      <c r="AD43" s="187">
        <f>'ChemStation Agilent Instruments'!E10</f>
        <v>0</v>
      </c>
      <c r="AE43" s="187" t="str">
        <f>'ChemStation Agilent Instruments'!J10</f>
        <v/>
      </c>
      <c r="AF43" s="187" t="str">
        <f>'ChemStation Agilent Instruments'!I10</f>
        <v/>
      </c>
      <c r="AG43" s="187">
        <f>'ChemStation Agilent Instruments'!K10</f>
        <v>0</v>
      </c>
      <c r="AH43"/>
      <c r="AI43"/>
      <c r="AJ43"/>
      <c r="AK43"/>
      <c r="AL43"/>
      <c r="AM43"/>
      <c r="AN43"/>
      <c r="AO43"/>
      <c r="AP43"/>
      <c r="AQ43"/>
      <c r="AR43"/>
      <c r="AS43"/>
      <c r="AT43" s="201">
        <v>5</v>
      </c>
      <c r="AU43">
        <f>'Distributed Agilent Instruments'!E10</f>
        <v>0</v>
      </c>
      <c r="AV43">
        <f>'Distributed Agilent Instruments'!C10</f>
        <v>0</v>
      </c>
      <c r="AW43" t="str">
        <f>'Distributed Agilent Instruments'!D10</f>
        <v>Select One</v>
      </c>
      <c r="AX43" t="str">
        <f>'Distributed Agilent Instruments'!H10</f>
        <v/>
      </c>
      <c r="AY43" t="str">
        <f>'Distributed Agilent Instruments'!I10</f>
        <v/>
      </c>
      <c r="AZ43">
        <f>'Distributed Agilent Instruments'!J10</f>
        <v>0</v>
      </c>
      <c r="BA43"/>
      <c r="BB43"/>
      <c r="BC43"/>
      <c r="BD43"/>
      <c r="BE43"/>
      <c r="BF43"/>
      <c r="BG43"/>
      <c r="BH43"/>
      <c r="BI43"/>
      <c r="BJ43"/>
      <c r="BK43"/>
      <c r="BL43" s="201">
        <f>BL42+1</f>
        <v>2</v>
      </c>
      <c r="BM43">
        <f>'Distributed Waters Instruments'!C11</f>
        <v>0</v>
      </c>
      <c r="BN43">
        <f>'Distributed Waters Instruments'!D11</f>
        <v>0</v>
      </c>
      <c r="BO43" t="str">
        <f>'Distributed Waters Instruments'!G11</f>
        <v/>
      </c>
      <c r="BP43">
        <f>'Distributed Waters Instruments'!H11</f>
        <v>0</v>
      </c>
      <c r="BQ43"/>
      <c r="BR43"/>
      <c r="BS43"/>
      <c r="BT43"/>
      <c r="CB43" s="15">
        <f>'User Defined Systems'!B10</f>
        <v>5</v>
      </c>
      <c r="CC43" s="15">
        <f>'User Defined Systems'!C10</f>
        <v>0</v>
      </c>
      <c r="CD43" s="15" t="str">
        <f>'User Defined Systems'!D10</f>
        <v/>
      </c>
      <c r="CE43" s="15" t="str">
        <f>'User Defined Systems'!E10</f>
        <v/>
      </c>
      <c r="CF43" s="15">
        <f>'User Defined Systems'!F10</f>
        <v>0</v>
      </c>
    </row>
    <row r="44" spans="7:92" s="15" customFormat="1" ht="30" hidden="1" customHeight="1" x14ac:dyDescent="0.25">
      <c r="Q44" s="16"/>
      <c r="U44" s="21" t="str">
        <f>IF('Gateway PC'!C20=0," ",'Gateway PC'!C20)</f>
        <v xml:space="preserve"> </v>
      </c>
      <c r="V44" s="21" t="str">
        <f>IF('Gateway PC'!D20=0," ",'Gateway PC'!D20)</f>
        <v xml:space="preserve"> </v>
      </c>
      <c r="W44" s="17"/>
      <c r="Z44">
        <f t="shared" si="298"/>
        <v>6</v>
      </c>
      <c r="AA44" s="187">
        <f>'ChemStation Agilent Instruments'!F11</f>
        <v>0</v>
      </c>
      <c r="AB44" s="187">
        <f>'ChemStation Agilent Instruments'!C11</f>
        <v>0</v>
      </c>
      <c r="AC44" s="187" t="str">
        <f>'ChemStation Agilent Instruments'!D11</f>
        <v>Select One</v>
      </c>
      <c r="AD44" s="187">
        <f>'ChemStation Agilent Instruments'!E11</f>
        <v>0</v>
      </c>
      <c r="AE44" s="187" t="str">
        <f>'ChemStation Agilent Instruments'!J11</f>
        <v/>
      </c>
      <c r="AF44" s="187" t="str">
        <f>'ChemStation Agilent Instruments'!I11</f>
        <v/>
      </c>
      <c r="AG44" s="187">
        <f>'ChemStation Agilent Instruments'!K11</f>
        <v>0</v>
      </c>
      <c r="AH44"/>
      <c r="AI44"/>
      <c r="AJ44"/>
      <c r="AK44"/>
      <c r="AL44"/>
      <c r="AM44"/>
      <c r="AN44"/>
      <c r="AO44"/>
      <c r="AP44"/>
      <c r="AQ44"/>
      <c r="AR44"/>
      <c r="AS44"/>
      <c r="AT44" s="201">
        <v>6</v>
      </c>
      <c r="AU44">
        <f>'Distributed Agilent Instruments'!E11</f>
        <v>0</v>
      </c>
      <c r="AV44">
        <f>'Distributed Agilent Instruments'!C11</f>
        <v>0</v>
      </c>
      <c r="AW44" t="str">
        <f>'Distributed Agilent Instruments'!D11</f>
        <v>Select One</v>
      </c>
      <c r="AX44" t="str">
        <f>'Distributed Agilent Instruments'!H11</f>
        <v/>
      </c>
      <c r="AY44" t="str">
        <f>'Distributed Agilent Instruments'!I11</f>
        <v/>
      </c>
      <c r="AZ44">
        <f>'Distributed Agilent Instruments'!J11</f>
        <v>0</v>
      </c>
      <c r="BA44"/>
      <c r="BB44"/>
      <c r="BC44"/>
      <c r="BD44"/>
      <c r="BE44"/>
      <c r="BF44"/>
      <c r="BG44"/>
      <c r="BH44"/>
      <c r="BI44"/>
      <c r="BJ44"/>
      <c r="BK44"/>
      <c r="BL44" s="201">
        <f t="shared" ref="BL44:BL97" si="299">BL43+1</f>
        <v>3</v>
      </c>
      <c r="BM44">
        <f>'Distributed Waters Instruments'!C12</f>
        <v>0</v>
      </c>
      <c r="BN44">
        <f>'Distributed Waters Instruments'!D12</f>
        <v>0</v>
      </c>
      <c r="BO44" t="str">
        <f>'Distributed Waters Instruments'!G12</f>
        <v/>
      </c>
      <c r="BP44">
        <f>'Distributed Waters Instruments'!H12</f>
        <v>0</v>
      </c>
      <c r="BQ44"/>
      <c r="BR44"/>
      <c r="BS44"/>
      <c r="BT44"/>
      <c r="CB44" s="15">
        <f>'User Defined Systems'!B11</f>
        <v>6</v>
      </c>
      <c r="CC44" s="15">
        <f>'User Defined Systems'!C11</f>
        <v>0</v>
      </c>
      <c r="CD44" s="15">
        <f>'User Defined Systems'!D11</f>
        <v>0</v>
      </c>
      <c r="CE44" s="15">
        <f>'User Defined Systems'!E11</f>
        <v>0</v>
      </c>
      <c r="CF44" s="15">
        <f>'User Defined Systems'!F11</f>
        <v>0</v>
      </c>
    </row>
    <row r="45" spans="7:92" s="15" customFormat="1" ht="30" hidden="1" customHeight="1" x14ac:dyDescent="0.25">
      <c r="Q45" s="16"/>
      <c r="U45" s="21" t="str">
        <f>IF('Gateway PC'!C21=0," ",'Gateway PC'!C21)</f>
        <v xml:space="preserve"> </v>
      </c>
      <c r="V45" s="21" t="str">
        <f>IF('Gateway PC'!D21=0," ",'Gateway PC'!D21)</f>
        <v xml:space="preserve"> </v>
      </c>
      <c r="W45" s="17"/>
      <c r="Z45">
        <f t="shared" si="298"/>
        <v>7</v>
      </c>
      <c r="AA45" s="187">
        <f>'ChemStation Agilent Instruments'!F12</f>
        <v>0</v>
      </c>
      <c r="AB45" s="187">
        <f>'ChemStation Agilent Instruments'!C12</f>
        <v>0</v>
      </c>
      <c r="AC45" s="187" t="str">
        <f>'ChemStation Agilent Instruments'!D12</f>
        <v>Select One</v>
      </c>
      <c r="AD45" s="187">
        <f>'ChemStation Agilent Instruments'!E12</f>
        <v>0</v>
      </c>
      <c r="AE45" s="187" t="str">
        <f>'ChemStation Agilent Instruments'!J12</f>
        <v/>
      </c>
      <c r="AF45" s="187" t="str">
        <f>'ChemStation Agilent Instruments'!I12</f>
        <v/>
      </c>
      <c r="AG45" s="187">
        <f>'ChemStation Agilent Instruments'!K12</f>
        <v>0</v>
      </c>
      <c r="AH45"/>
      <c r="AI45"/>
      <c r="AJ45"/>
      <c r="AK45"/>
      <c r="AL45"/>
      <c r="AM45"/>
      <c r="AN45"/>
      <c r="AO45"/>
      <c r="AP45"/>
      <c r="AQ45"/>
      <c r="AR45"/>
      <c r="AS45"/>
      <c r="AT45" s="201">
        <v>7</v>
      </c>
      <c r="AU45">
        <f>'Distributed Agilent Instruments'!E12</f>
        <v>0</v>
      </c>
      <c r="AV45">
        <f>'Distributed Agilent Instruments'!C12</f>
        <v>0</v>
      </c>
      <c r="AW45" t="str">
        <f>'Distributed Agilent Instruments'!D12</f>
        <v>Select One</v>
      </c>
      <c r="AX45" t="str">
        <f>'Distributed Agilent Instruments'!H12</f>
        <v/>
      </c>
      <c r="AY45" t="str">
        <f>'Distributed Agilent Instruments'!I12</f>
        <v/>
      </c>
      <c r="AZ45">
        <f>'Distributed Agilent Instruments'!J12</f>
        <v>0</v>
      </c>
      <c r="BA45"/>
      <c r="BB45"/>
      <c r="BC45"/>
      <c r="BD45"/>
      <c r="BE45"/>
      <c r="BF45"/>
      <c r="BG45"/>
      <c r="BH45"/>
      <c r="BI45"/>
      <c r="BJ45"/>
      <c r="BK45"/>
      <c r="BL45" s="201">
        <f t="shared" si="299"/>
        <v>4</v>
      </c>
      <c r="BM45">
        <f>'Distributed Waters Instruments'!C13</f>
        <v>0</v>
      </c>
      <c r="BN45">
        <f>'Distributed Waters Instruments'!D13</f>
        <v>0</v>
      </c>
      <c r="BO45" t="str">
        <f>'Distributed Waters Instruments'!G13</f>
        <v/>
      </c>
      <c r="BP45">
        <f>'Distributed Waters Instruments'!H13</f>
        <v>0</v>
      </c>
      <c r="BQ45"/>
      <c r="BR45"/>
      <c r="BS45"/>
      <c r="BT45"/>
      <c r="CB45" s="15">
        <f>'User Defined Systems'!B12</f>
        <v>7</v>
      </c>
      <c r="CC45" s="15">
        <f>'User Defined Systems'!C12</f>
        <v>0</v>
      </c>
      <c r="CD45" s="15">
        <f>'User Defined Systems'!D12</f>
        <v>0</v>
      </c>
      <c r="CE45" s="15">
        <f>'User Defined Systems'!E12</f>
        <v>0</v>
      </c>
      <c r="CF45" s="15">
        <f>'User Defined Systems'!F12</f>
        <v>0</v>
      </c>
    </row>
    <row r="46" spans="7:92" s="15" customFormat="1" ht="30" hidden="1" customHeight="1" x14ac:dyDescent="0.25">
      <c r="Q46" s="16"/>
      <c r="W46" s="17"/>
      <c r="Z46">
        <f t="shared" si="298"/>
        <v>8</v>
      </c>
      <c r="AA46" s="187">
        <f>'ChemStation Agilent Instruments'!F13</f>
        <v>0</v>
      </c>
      <c r="AB46" s="187">
        <f>'ChemStation Agilent Instruments'!C13</f>
        <v>0</v>
      </c>
      <c r="AC46" s="187" t="str">
        <f>'ChemStation Agilent Instruments'!D13</f>
        <v>Select One</v>
      </c>
      <c r="AD46" s="187">
        <f>'ChemStation Agilent Instruments'!E13</f>
        <v>0</v>
      </c>
      <c r="AE46" s="187" t="str">
        <f>'ChemStation Agilent Instruments'!J13</f>
        <v/>
      </c>
      <c r="AF46" s="187" t="str">
        <f>'ChemStation Agilent Instruments'!I13</f>
        <v/>
      </c>
      <c r="AG46" s="187">
        <f>'ChemStation Agilent Instruments'!K13</f>
        <v>0</v>
      </c>
      <c r="AH46"/>
      <c r="AI46"/>
      <c r="AJ46"/>
      <c r="AK46"/>
      <c r="AL46"/>
      <c r="AM46"/>
      <c r="AN46"/>
      <c r="AO46"/>
      <c r="AP46"/>
      <c r="AQ46"/>
      <c r="AR46"/>
      <c r="AS46"/>
      <c r="AT46" s="201">
        <v>8</v>
      </c>
      <c r="AU46">
        <f>'Distributed Agilent Instruments'!E13</f>
        <v>0</v>
      </c>
      <c r="AV46">
        <f>'Distributed Agilent Instruments'!C13</f>
        <v>0</v>
      </c>
      <c r="AW46" t="str">
        <f>'Distributed Agilent Instruments'!D13</f>
        <v>Select One</v>
      </c>
      <c r="AX46" t="str">
        <f>'Distributed Agilent Instruments'!H13</f>
        <v/>
      </c>
      <c r="AY46" t="str">
        <f>'Distributed Agilent Instruments'!I13</f>
        <v/>
      </c>
      <c r="AZ46">
        <f>'Distributed Agilent Instruments'!J13</f>
        <v>0</v>
      </c>
      <c r="BA46"/>
      <c r="BB46"/>
      <c r="BC46"/>
      <c r="BD46"/>
      <c r="BE46"/>
      <c r="BF46"/>
      <c r="BG46"/>
      <c r="BH46"/>
      <c r="BI46"/>
      <c r="BJ46"/>
      <c r="BK46"/>
      <c r="BL46" s="201">
        <f t="shared" si="299"/>
        <v>5</v>
      </c>
      <c r="BM46">
        <f>'Distributed Waters Instruments'!C14</f>
        <v>0</v>
      </c>
      <c r="BN46">
        <f>'Distributed Waters Instruments'!D14</f>
        <v>0</v>
      </c>
      <c r="BO46" t="str">
        <f>'Distributed Waters Instruments'!G14</f>
        <v/>
      </c>
      <c r="BP46">
        <f>'Distributed Waters Instruments'!H14</f>
        <v>0</v>
      </c>
      <c r="BQ46"/>
      <c r="BR46"/>
      <c r="BS46"/>
      <c r="BT46"/>
      <c r="CB46" s="15">
        <f>'User Defined Systems'!B13</f>
        <v>8</v>
      </c>
      <c r="CC46" s="15">
        <f>'User Defined Systems'!C13</f>
        <v>0</v>
      </c>
      <c r="CD46" s="15">
        <f>'User Defined Systems'!D13</f>
        <v>0</v>
      </c>
      <c r="CE46" s="15">
        <f>'User Defined Systems'!E13</f>
        <v>0</v>
      </c>
      <c r="CF46" s="15">
        <f>'User Defined Systems'!F13</f>
        <v>0</v>
      </c>
    </row>
    <row r="47" spans="7:92" s="15" customFormat="1" ht="30" hidden="1" customHeight="1" x14ac:dyDescent="0.25">
      <c r="Q47" s="16"/>
      <c r="W47" s="17"/>
      <c r="Z47">
        <f t="shared" si="298"/>
        <v>9</v>
      </c>
      <c r="AA47" s="187">
        <f>'ChemStation Agilent Instruments'!F14</f>
        <v>0</v>
      </c>
      <c r="AB47" s="187">
        <f>'ChemStation Agilent Instruments'!C14</f>
        <v>0</v>
      </c>
      <c r="AC47" s="187" t="str">
        <f>'ChemStation Agilent Instruments'!D14</f>
        <v>Select One</v>
      </c>
      <c r="AD47" s="187">
        <f>'ChemStation Agilent Instruments'!E14</f>
        <v>0</v>
      </c>
      <c r="AE47" s="187" t="str">
        <f>'ChemStation Agilent Instruments'!J14</f>
        <v/>
      </c>
      <c r="AF47" s="187" t="str">
        <f>'ChemStation Agilent Instruments'!I14</f>
        <v/>
      </c>
      <c r="AG47" s="187">
        <f>'ChemStation Agilent Instruments'!K14</f>
        <v>0</v>
      </c>
      <c r="AH47"/>
      <c r="AI47"/>
      <c r="AJ47"/>
      <c r="AK47"/>
      <c r="AL47"/>
      <c r="AM47"/>
      <c r="AN47"/>
      <c r="AO47"/>
      <c r="AP47"/>
      <c r="AQ47"/>
      <c r="AR47"/>
      <c r="AS47"/>
      <c r="AT47" s="201">
        <v>9</v>
      </c>
      <c r="AU47">
        <f>'Distributed Agilent Instruments'!E14</f>
        <v>0</v>
      </c>
      <c r="AV47">
        <f>'Distributed Agilent Instruments'!C14</f>
        <v>0</v>
      </c>
      <c r="AW47" t="str">
        <f>'Distributed Agilent Instruments'!D14</f>
        <v>Select One</v>
      </c>
      <c r="AX47" t="str">
        <f>'Distributed Agilent Instruments'!H14</f>
        <v/>
      </c>
      <c r="AY47" t="str">
        <f>'Distributed Agilent Instruments'!I14</f>
        <v/>
      </c>
      <c r="AZ47">
        <f>'Distributed Agilent Instruments'!J14</f>
        <v>0</v>
      </c>
      <c r="BA47"/>
      <c r="BB47"/>
      <c r="BC47"/>
      <c r="BD47"/>
      <c r="BE47"/>
      <c r="BF47"/>
      <c r="BG47"/>
      <c r="BH47"/>
      <c r="BI47"/>
      <c r="BJ47"/>
      <c r="BK47"/>
      <c r="BL47" s="201">
        <f t="shared" si="299"/>
        <v>6</v>
      </c>
      <c r="BM47">
        <f>'Distributed Waters Instruments'!C15</f>
        <v>0</v>
      </c>
      <c r="BN47">
        <f>'Distributed Waters Instruments'!D15</f>
        <v>0</v>
      </c>
      <c r="BO47" t="str">
        <f>'Distributed Waters Instruments'!G15</f>
        <v/>
      </c>
      <c r="BP47">
        <f>'Distributed Waters Instruments'!H15</f>
        <v>0</v>
      </c>
      <c r="BQ47"/>
      <c r="BR47"/>
      <c r="BS47"/>
      <c r="BT47"/>
      <c r="CB47" s="15">
        <f>'User Defined Systems'!B14</f>
        <v>9</v>
      </c>
      <c r="CC47" s="15">
        <f>'User Defined Systems'!C14</f>
        <v>0</v>
      </c>
      <c r="CD47" s="15">
        <f>'User Defined Systems'!D14</f>
        <v>0</v>
      </c>
      <c r="CE47" s="15">
        <f>'User Defined Systems'!E14</f>
        <v>0</v>
      </c>
      <c r="CF47" s="15">
        <f>'User Defined Systems'!F14</f>
        <v>0</v>
      </c>
    </row>
    <row r="48" spans="7:92" s="15" customFormat="1" ht="30" hidden="1" customHeight="1" x14ac:dyDescent="0.25">
      <c r="Q48" s="16"/>
      <c r="W48" s="17"/>
      <c r="Z48">
        <f t="shared" si="298"/>
        <v>10</v>
      </c>
      <c r="AA48" s="187">
        <f>'ChemStation Agilent Instruments'!F15</f>
        <v>0</v>
      </c>
      <c r="AB48" s="187">
        <f>'ChemStation Agilent Instruments'!C15</f>
        <v>0</v>
      </c>
      <c r="AC48" s="187" t="str">
        <f>'ChemStation Agilent Instruments'!D15</f>
        <v>Select One</v>
      </c>
      <c r="AD48" s="187">
        <f>'ChemStation Agilent Instruments'!E15</f>
        <v>0</v>
      </c>
      <c r="AE48" s="187" t="str">
        <f>'ChemStation Agilent Instruments'!J15</f>
        <v/>
      </c>
      <c r="AF48" s="187" t="str">
        <f>'ChemStation Agilent Instruments'!I15</f>
        <v/>
      </c>
      <c r="AG48" s="187">
        <f>'ChemStation Agilent Instruments'!K15</f>
        <v>0</v>
      </c>
      <c r="AH48"/>
      <c r="AI48"/>
      <c r="AJ48"/>
      <c r="AK48"/>
      <c r="AL48"/>
      <c r="AM48"/>
      <c r="AN48"/>
      <c r="AO48"/>
      <c r="AP48"/>
      <c r="AQ48"/>
      <c r="AR48"/>
      <c r="AS48"/>
      <c r="AT48" s="201">
        <v>10</v>
      </c>
      <c r="AU48">
        <f>'Distributed Agilent Instruments'!E15</f>
        <v>0</v>
      </c>
      <c r="AV48">
        <f>'Distributed Agilent Instruments'!C15</f>
        <v>0</v>
      </c>
      <c r="AW48" t="str">
        <f>'Distributed Agilent Instruments'!D15</f>
        <v>Select One</v>
      </c>
      <c r="AX48" t="str">
        <f>'Distributed Agilent Instruments'!H15</f>
        <v/>
      </c>
      <c r="AY48" t="str">
        <f>'Distributed Agilent Instruments'!I15</f>
        <v/>
      </c>
      <c r="AZ48">
        <f>'Distributed Agilent Instruments'!J15</f>
        <v>0</v>
      </c>
      <c r="BA48"/>
      <c r="BB48"/>
      <c r="BC48"/>
      <c r="BD48"/>
      <c r="BE48"/>
      <c r="BF48"/>
      <c r="BG48"/>
      <c r="BH48"/>
      <c r="BI48"/>
      <c r="BJ48"/>
      <c r="BK48"/>
      <c r="BL48" s="201">
        <f t="shared" si="299"/>
        <v>7</v>
      </c>
      <c r="BM48">
        <f>'Distributed Waters Instruments'!C16</f>
        <v>0</v>
      </c>
      <c r="BN48">
        <f>'Distributed Waters Instruments'!D16</f>
        <v>0</v>
      </c>
      <c r="BO48" t="str">
        <f>'Distributed Waters Instruments'!G16</f>
        <v/>
      </c>
      <c r="BP48">
        <f>'Distributed Waters Instruments'!H16</f>
        <v>0</v>
      </c>
      <c r="BQ48"/>
      <c r="BR48"/>
      <c r="BS48"/>
      <c r="BT48"/>
      <c r="CB48" s="15">
        <f>'User Defined Systems'!B15</f>
        <v>10</v>
      </c>
      <c r="CC48" s="15">
        <f>'User Defined Systems'!C15</f>
        <v>0</v>
      </c>
      <c r="CD48" s="15" t="str">
        <f>'User Defined Systems'!D15</f>
        <v/>
      </c>
      <c r="CE48" s="15" t="str">
        <f>'User Defined Systems'!E15</f>
        <v/>
      </c>
      <c r="CF48" s="15">
        <f>'User Defined Systems'!F15</f>
        <v>0</v>
      </c>
    </row>
    <row r="49" spans="17:84" s="15" customFormat="1" ht="30" hidden="1" customHeight="1" x14ac:dyDescent="0.25">
      <c r="Q49" s="16"/>
      <c r="W49" s="17"/>
      <c r="Z49">
        <f t="shared" si="298"/>
        <v>11</v>
      </c>
      <c r="AA49" s="187">
        <f>'ChemStation Agilent Instruments'!F16</f>
        <v>0</v>
      </c>
      <c r="AB49" s="187">
        <f>'ChemStation Agilent Instruments'!C16</f>
        <v>0</v>
      </c>
      <c r="AC49" s="187" t="str">
        <f>'ChemStation Agilent Instruments'!D16</f>
        <v>Select One</v>
      </c>
      <c r="AD49" s="187">
        <f>'ChemStation Agilent Instruments'!E16</f>
        <v>0</v>
      </c>
      <c r="AE49" s="187" t="str">
        <f>'ChemStation Agilent Instruments'!J16</f>
        <v/>
      </c>
      <c r="AF49" s="187" t="str">
        <f>'ChemStation Agilent Instruments'!I16</f>
        <v/>
      </c>
      <c r="AG49" s="187">
        <f>'ChemStation Agilent Instruments'!K16</f>
        <v>0</v>
      </c>
      <c r="AH49"/>
      <c r="AI49"/>
      <c r="AJ49"/>
      <c r="AK49"/>
      <c r="AL49"/>
      <c r="AM49"/>
      <c r="AN49"/>
      <c r="AO49"/>
      <c r="AP49"/>
      <c r="AQ49"/>
      <c r="AR49"/>
      <c r="AS49"/>
      <c r="AT49" s="201">
        <v>11</v>
      </c>
      <c r="AU49">
        <f>'Distributed Agilent Instruments'!E16</f>
        <v>0</v>
      </c>
      <c r="AV49">
        <f>'Distributed Agilent Instruments'!C16</f>
        <v>0</v>
      </c>
      <c r="AW49" t="str">
        <f>'Distributed Agilent Instruments'!D16</f>
        <v>Select One</v>
      </c>
      <c r="AX49" t="str">
        <f>'Distributed Agilent Instruments'!H16</f>
        <v/>
      </c>
      <c r="AY49" t="str">
        <f>'Distributed Agilent Instruments'!I16</f>
        <v/>
      </c>
      <c r="AZ49">
        <f>'Distributed Agilent Instruments'!J16</f>
        <v>0</v>
      </c>
      <c r="BA49"/>
      <c r="BB49"/>
      <c r="BC49"/>
      <c r="BD49"/>
      <c r="BE49"/>
      <c r="BF49"/>
      <c r="BG49"/>
      <c r="BH49"/>
      <c r="BI49"/>
      <c r="BJ49"/>
      <c r="BK49"/>
      <c r="BL49" s="201">
        <f t="shared" si="299"/>
        <v>8</v>
      </c>
      <c r="BM49">
        <f>'Distributed Waters Instruments'!C17</f>
        <v>0</v>
      </c>
      <c r="BN49">
        <f>'Distributed Waters Instruments'!D17</f>
        <v>0</v>
      </c>
      <c r="BO49" t="str">
        <f>'Distributed Waters Instruments'!G17</f>
        <v/>
      </c>
      <c r="BP49">
        <f>'Distributed Waters Instruments'!H17</f>
        <v>0</v>
      </c>
      <c r="BQ49"/>
      <c r="BR49"/>
      <c r="BS49"/>
      <c r="BT49"/>
      <c r="CB49" s="15">
        <f>'User Defined Systems'!B16</f>
        <v>11</v>
      </c>
      <c r="CC49" s="15">
        <f>'User Defined Systems'!C16</f>
        <v>0</v>
      </c>
      <c r="CD49" s="15">
        <f>'User Defined Systems'!D16</f>
        <v>0</v>
      </c>
      <c r="CE49" s="15">
        <f>'User Defined Systems'!E16</f>
        <v>0</v>
      </c>
      <c r="CF49" s="15">
        <f>'User Defined Systems'!F16</f>
        <v>0</v>
      </c>
    </row>
    <row r="50" spans="17:84" s="15" customFormat="1" ht="30" hidden="1" customHeight="1" x14ac:dyDescent="0.25">
      <c r="Q50" s="16"/>
      <c r="W50" s="17"/>
      <c r="Z50">
        <f t="shared" si="298"/>
        <v>12</v>
      </c>
      <c r="AA50" s="187">
        <f>'ChemStation Agilent Instruments'!F17</f>
        <v>0</v>
      </c>
      <c r="AB50" s="187">
        <f>'ChemStation Agilent Instruments'!C17</f>
        <v>0</v>
      </c>
      <c r="AC50" s="187" t="str">
        <f>'ChemStation Agilent Instruments'!D17</f>
        <v>Select One</v>
      </c>
      <c r="AD50" s="187">
        <f>'ChemStation Agilent Instruments'!E17</f>
        <v>0</v>
      </c>
      <c r="AE50" s="187" t="str">
        <f>'ChemStation Agilent Instruments'!J17</f>
        <v/>
      </c>
      <c r="AF50" s="187" t="str">
        <f>'ChemStation Agilent Instruments'!I17</f>
        <v/>
      </c>
      <c r="AG50" s="187">
        <f>'ChemStation Agilent Instruments'!K17</f>
        <v>0</v>
      </c>
      <c r="AH50"/>
      <c r="AI50"/>
      <c r="AJ50"/>
      <c r="AK50"/>
      <c r="AL50"/>
      <c r="AM50"/>
      <c r="AN50"/>
      <c r="AO50"/>
      <c r="AP50"/>
      <c r="AQ50"/>
      <c r="AR50"/>
      <c r="AS50"/>
      <c r="AT50" s="201">
        <v>12</v>
      </c>
      <c r="AU50">
        <f>'Distributed Agilent Instruments'!E17</f>
        <v>0</v>
      </c>
      <c r="AV50">
        <f>'Distributed Agilent Instruments'!C17</f>
        <v>0</v>
      </c>
      <c r="AW50" t="str">
        <f>'Distributed Agilent Instruments'!D17</f>
        <v>Select One</v>
      </c>
      <c r="AX50" t="str">
        <f>'Distributed Agilent Instruments'!H17</f>
        <v/>
      </c>
      <c r="AY50" t="str">
        <f>'Distributed Agilent Instruments'!I17</f>
        <v/>
      </c>
      <c r="AZ50">
        <f>'Distributed Agilent Instruments'!J17</f>
        <v>0</v>
      </c>
      <c r="BA50"/>
      <c r="BB50"/>
      <c r="BC50"/>
      <c r="BD50"/>
      <c r="BE50"/>
      <c r="BF50"/>
      <c r="BG50"/>
      <c r="BH50"/>
      <c r="BI50"/>
      <c r="BJ50"/>
      <c r="BK50"/>
      <c r="BL50" s="201">
        <f t="shared" si="299"/>
        <v>9</v>
      </c>
      <c r="BM50">
        <f>'Distributed Waters Instruments'!C18</f>
        <v>0</v>
      </c>
      <c r="BN50">
        <f>'Distributed Waters Instruments'!D18</f>
        <v>0</v>
      </c>
      <c r="BO50" t="str">
        <f>'Distributed Waters Instruments'!G18</f>
        <v/>
      </c>
      <c r="BP50">
        <f>'Distributed Waters Instruments'!H18</f>
        <v>0</v>
      </c>
      <c r="BQ50"/>
      <c r="BR50"/>
      <c r="BS50"/>
      <c r="BT50"/>
      <c r="CB50" s="15">
        <f>'User Defined Systems'!B17</f>
        <v>12</v>
      </c>
      <c r="CC50" s="15">
        <f>'User Defined Systems'!C17</f>
        <v>0</v>
      </c>
      <c r="CD50" s="15">
        <f>'User Defined Systems'!D17</f>
        <v>0</v>
      </c>
      <c r="CE50" s="15">
        <f>'User Defined Systems'!E17</f>
        <v>0</v>
      </c>
      <c r="CF50" s="15">
        <f>'User Defined Systems'!F17</f>
        <v>0</v>
      </c>
    </row>
    <row r="51" spans="17:84" s="15" customFormat="1" ht="30" hidden="1" customHeight="1" x14ac:dyDescent="0.25">
      <c r="Q51" s="16"/>
      <c r="W51" s="17"/>
      <c r="Z51">
        <f t="shared" si="298"/>
        <v>13</v>
      </c>
      <c r="AA51" s="187">
        <f>'ChemStation Agilent Instruments'!F18</f>
        <v>0</v>
      </c>
      <c r="AB51" s="187">
        <f>'ChemStation Agilent Instruments'!C18</f>
        <v>0</v>
      </c>
      <c r="AC51" s="187" t="str">
        <f>'ChemStation Agilent Instruments'!D18</f>
        <v>Select One</v>
      </c>
      <c r="AD51" s="187">
        <f>'ChemStation Agilent Instruments'!E18</f>
        <v>0</v>
      </c>
      <c r="AE51" s="187" t="str">
        <f>'ChemStation Agilent Instruments'!J18</f>
        <v/>
      </c>
      <c r="AF51" s="187" t="str">
        <f>'ChemStation Agilent Instruments'!I18</f>
        <v/>
      </c>
      <c r="AG51" s="187">
        <f>'ChemStation Agilent Instruments'!K18</f>
        <v>0</v>
      </c>
      <c r="AH51"/>
      <c r="AI51"/>
      <c r="AJ51"/>
      <c r="AK51"/>
      <c r="AL51"/>
      <c r="AM51"/>
      <c r="AN51"/>
      <c r="AO51"/>
      <c r="AP51"/>
      <c r="AQ51"/>
      <c r="AR51"/>
      <c r="AS51"/>
      <c r="AT51" s="201">
        <v>13</v>
      </c>
      <c r="AU51">
        <f>'Distributed Agilent Instruments'!E18</f>
        <v>0</v>
      </c>
      <c r="AV51">
        <f>'Distributed Agilent Instruments'!C18</f>
        <v>0</v>
      </c>
      <c r="AW51" t="str">
        <f>'Distributed Agilent Instruments'!D18</f>
        <v>Select One</v>
      </c>
      <c r="AX51" t="str">
        <f>'Distributed Agilent Instruments'!H18</f>
        <v/>
      </c>
      <c r="AY51" t="str">
        <f>'Distributed Agilent Instruments'!I18</f>
        <v/>
      </c>
      <c r="AZ51">
        <f>'Distributed Agilent Instruments'!J18</f>
        <v>0</v>
      </c>
      <c r="BA51"/>
      <c r="BB51"/>
      <c r="BC51"/>
      <c r="BD51"/>
      <c r="BE51"/>
      <c r="BF51"/>
      <c r="BG51"/>
      <c r="BH51"/>
      <c r="BI51"/>
      <c r="BJ51"/>
      <c r="BK51"/>
      <c r="BL51" s="201">
        <f t="shared" si="299"/>
        <v>10</v>
      </c>
      <c r="BM51">
        <f>'Distributed Waters Instruments'!C19</f>
        <v>0</v>
      </c>
      <c r="BN51">
        <f>'Distributed Waters Instruments'!D19</f>
        <v>0</v>
      </c>
      <c r="BO51" t="str">
        <f>'Distributed Waters Instruments'!G19</f>
        <v/>
      </c>
      <c r="BP51">
        <f>'Distributed Waters Instruments'!H19</f>
        <v>0</v>
      </c>
      <c r="BQ51"/>
      <c r="BR51"/>
      <c r="BS51"/>
      <c r="BT51"/>
      <c r="CB51" s="15">
        <f>'User Defined Systems'!B18</f>
        <v>13</v>
      </c>
      <c r="CC51" s="15">
        <f>'User Defined Systems'!C18</f>
        <v>0</v>
      </c>
      <c r="CD51" s="15">
        <f>'User Defined Systems'!D18</f>
        <v>0</v>
      </c>
      <c r="CE51" s="15">
        <f>'User Defined Systems'!E18</f>
        <v>0</v>
      </c>
      <c r="CF51" s="15">
        <f>'User Defined Systems'!F18</f>
        <v>0</v>
      </c>
    </row>
    <row r="52" spans="17:84" s="15" customFormat="1" ht="30" hidden="1" customHeight="1" x14ac:dyDescent="0.25">
      <c r="Q52" s="16"/>
      <c r="W52" s="17"/>
      <c r="Z52">
        <f t="shared" si="298"/>
        <v>14</v>
      </c>
      <c r="AA52" s="187">
        <f>'ChemStation Agilent Instruments'!F19</f>
        <v>0</v>
      </c>
      <c r="AB52" s="187">
        <f>'ChemStation Agilent Instruments'!C19</f>
        <v>0</v>
      </c>
      <c r="AC52" s="187" t="str">
        <f>'ChemStation Agilent Instruments'!D19</f>
        <v>Select One</v>
      </c>
      <c r="AD52" s="187">
        <f>'ChemStation Agilent Instruments'!E19</f>
        <v>0</v>
      </c>
      <c r="AE52" s="187" t="str">
        <f>'ChemStation Agilent Instruments'!J19</f>
        <v/>
      </c>
      <c r="AF52" s="187" t="str">
        <f>'ChemStation Agilent Instruments'!I19</f>
        <v/>
      </c>
      <c r="AG52" s="187">
        <f>'ChemStation Agilent Instruments'!K19</f>
        <v>0</v>
      </c>
      <c r="AH52"/>
      <c r="AI52"/>
      <c r="AJ52"/>
      <c r="AK52"/>
      <c r="AL52"/>
      <c r="AM52"/>
      <c r="AN52"/>
      <c r="AO52"/>
      <c r="AP52"/>
      <c r="AQ52"/>
      <c r="AR52"/>
      <c r="AS52"/>
      <c r="AT52" s="201">
        <v>14</v>
      </c>
      <c r="AU52">
        <f>'Distributed Agilent Instruments'!E19</f>
        <v>0</v>
      </c>
      <c r="AV52">
        <f>'Distributed Agilent Instruments'!C19</f>
        <v>0</v>
      </c>
      <c r="AW52" t="str">
        <f>'Distributed Agilent Instruments'!D19</f>
        <v>Select One</v>
      </c>
      <c r="AX52" t="str">
        <f>'Distributed Agilent Instruments'!H19</f>
        <v/>
      </c>
      <c r="AY52" t="str">
        <f>'Distributed Agilent Instruments'!I19</f>
        <v/>
      </c>
      <c r="AZ52">
        <f>'Distributed Agilent Instruments'!J19</f>
        <v>0</v>
      </c>
      <c r="BA52"/>
      <c r="BB52"/>
      <c r="BC52"/>
      <c r="BD52"/>
      <c r="BE52"/>
      <c r="BF52"/>
      <c r="BG52"/>
      <c r="BH52"/>
      <c r="BI52"/>
      <c r="BJ52"/>
      <c r="BK52"/>
      <c r="BL52" s="201">
        <f t="shared" si="299"/>
        <v>11</v>
      </c>
      <c r="BM52">
        <f>'Distributed Waters Instruments'!C20</f>
        <v>0</v>
      </c>
      <c r="BN52">
        <f>'Distributed Waters Instruments'!D20</f>
        <v>0</v>
      </c>
      <c r="BO52" t="str">
        <f>'Distributed Waters Instruments'!G20</f>
        <v/>
      </c>
      <c r="BP52">
        <f>'Distributed Waters Instruments'!H20</f>
        <v>0</v>
      </c>
      <c r="BQ52"/>
      <c r="BR52"/>
      <c r="BS52"/>
      <c r="BT52"/>
      <c r="CB52" s="15">
        <f>'User Defined Systems'!B19</f>
        <v>14</v>
      </c>
      <c r="CC52" s="15">
        <f>'User Defined Systems'!C19</f>
        <v>0</v>
      </c>
      <c r="CD52" s="15">
        <f>'User Defined Systems'!D19</f>
        <v>0</v>
      </c>
      <c r="CE52" s="15">
        <f>'User Defined Systems'!E19</f>
        <v>0</v>
      </c>
      <c r="CF52" s="15">
        <f>'User Defined Systems'!F19</f>
        <v>0</v>
      </c>
    </row>
    <row r="53" spans="17:84" s="15" customFormat="1" ht="30" hidden="1" customHeight="1" x14ac:dyDescent="0.25">
      <c r="Q53" s="16"/>
      <c r="W53" s="17"/>
      <c r="Z53">
        <f t="shared" si="298"/>
        <v>15</v>
      </c>
      <c r="AA53" s="187">
        <f>'ChemStation Agilent Instruments'!F20</f>
        <v>0</v>
      </c>
      <c r="AB53" s="187">
        <f>'ChemStation Agilent Instruments'!C20</f>
        <v>0</v>
      </c>
      <c r="AC53" s="187" t="str">
        <f>'ChemStation Agilent Instruments'!D20</f>
        <v>Select One</v>
      </c>
      <c r="AD53" s="187">
        <f>'ChemStation Agilent Instruments'!E20</f>
        <v>0</v>
      </c>
      <c r="AE53" s="187" t="str">
        <f>'ChemStation Agilent Instruments'!J20</f>
        <v/>
      </c>
      <c r="AF53" s="187" t="str">
        <f>'ChemStation Agilent Instruments'!I20</f>
        <v/>
      </c>
      <c r="AG53" s="187">
        <f>'ChemStation Agilent Instruments'!K20</f>
        <v>0</v>
      </c>
      <c r="AH53"/>
      <c r="AI53"/>
      <c r="AJ53"/>
      <c r="AK53"/>
      <c r="AL53"/>
      <c r="AM53"/>
      <c r="AN53"/>
      <c r="AO53"/>
      <c r="AP53"/>
      <c r="AQ53"/>
      <c r="AR53"/>
      <c r="AS53"/>
      <c r="AT53" s="201">
        <v>15</v>
      </c>
      <c r="AU53">
        <f>'Distributed Agilent Instruments'!E20</f>
        <v>0</v>
      </c>
      <c r="AV53">
        <f>'Distributed Agilent Instruments'!C20</f>
        <v>0</v>
      </c>
      <c r="AW53" t="str">
        <f>'Distributed Agilent Instruments'!D20</f>
        <v>Select One</v>
      </c>
      <c r="AX53" t="str">
        <f>'Distributed Agilent Instruments'!H20</f>
        <v/>
      </c>
      <c r="AY53" t="str">
        <f>'Distributed Agilent Instruments'!I20</f>
        <v/>
      </c>
      <c r="AZ53">
        <f>'Distributed Agilent Instruments'!J20</f>
        <v>0</v>
      </c>
      <c r="BA53"/>
      <c r="BB53"/>
      <c r="BC53"/>
      <c r="BD53"/>
      <c r="BE53"/>
      <c r="BF53"/>
      <c r="BG53"/>
      <c r="BH53"/>
      <c r="BI53"/>
      <c r="BJ53"/>
      <c r="BK53"/>
      <c r="BL53" s="201">
        <f t="shared" si="299"/>
        <v>12</v>
      </c>
      <c r="BM53">
        <f>'Distributed Waters Instruments'!C21</f>
        <v>0</v>
      </c>
      <c r="BN53">
        <f>'Distributed Waters Instruments'!D21</f>
        <v>0</v>
      </c>
      <c r="BO53" t="str">
        <f>'Distributed Waters Instruments'!G21</f>
        <v/>
      </c>
      <c r="BP53">
        <f>'Distributed Waters Instruments'!H21</f>
        <v>0</v>
      </c>
      <c r="BQ53"/>
      <c r="BR53"/>
      <c r="BS53"/>
      <c r="BT53"/>
      <c r="CB53" s="15">
        <f>'User Defined Systems'!B20</f>
        <v>15</v>
      </c>
      <c r="CC53" s="15">
        <f>'User Defined Systems'!C20</f>
        <v>0</v>
      </c>
      <c r="CD53" s="15" t="str">
        <f>'User Defined Systems'!D20</f>
        <v/>
      </c>
      <c r="CE53" s="15" t="str">
        <f>'User Defined Systems'!E20</f>
        <v/>
      </c>
      <c r="CF53" s="15">
        <f>'User Defined Systems'!F20</f>
        <v>0</v>
      </c>
    </row>
    <row r="54" spans="17:84" s="15" customFormat="1" ht="30" hidden="1" customHeight="1" x14ac:dyDescent="0.25">
      <c r="Q54" s="16"/>
      <c r="W54" s="17"/>
      <c r="Z54">
        <f t="shared" si="298"/>
        <v>16</v>
      </c>
      <c r="AA54" s="187">
        <f>'ChemStation Agilent Instruments'!F21</f>
        <v>0</v>
      </c>
      <c r="AB54" s="187">
        <f>'ChemStation Agilent Instruments'!C21</f>
        <v>0</v>
      </c>
      <c r="AC54" s="187" t="str">
        <f>'ChemStation Agilent Instruments'!D21</f>
        <v>Select One</v>
      </c>
      <c r="AD54" s="187">
        <f>'ChemStation Agilent Instruments'!E21</f>
        <v>0</v>
      </c>
      <c r="AE54" s="187" t="str">
        <f>'ChemStation Agilent Instruments'!J21</f>
        <v/>
      </c>
      <c r="AF54" s="187" t="str">
        <f>'ChemStation Agilent Instruments'!I21</f>
        <v/>
      </c>
      <c r="AG54" s="187">
        <f>'ChemStation Agilent Instruments'!K21</f>
        <v>0</v>
      </c>
      <c r="AH54"/>
      <c r="AI54"/>
      <c r="AJ54"/>
      <c r="AK54"/>
      <c r="AL54"/>
      <c r="AM54"/>
      <c r="AN54"/>
      <c r="AO54"/>
      <c r="AP54"/>
      <c r="AQ54"/>
      <c r="AR54"/>
      <c r="AS54"/>
      <c r="AT54" s="201">
        <v>16</v>
      </c>
      <c r="AU54">
        <f>'Distributed Agilent Instruments'!E21</f>
        <v>0</v>
      </c>
      <c r="AV54">
        <f>'Distributed Agilent Instruments'!C21</f>
        <v>0</v>
      </c>
      <c r="AW54" t="str">
        <f>'Distributed Agilent Instruments'!D21</f>
        <v>Select One</v>
      </c>
      <c r="AX54" t="str">
        <f>'Distributed Agilent Instruments'!H21</f>
        <v/>
      </c>
      <c r="AY54" t="str">
        <f>'Distributed Agilent Instruments'!I21</f>
        <v/>
      </c>
      <c r="AZ54">
        <f>'Distributed Agilent Instruments'!J21</f>
        <v>0</v>
      </c>
      <c r="BA54"/>
      <c r="BB54"/>
      <c r="BC54"/>
      <c r="BD54"/>
      <c r="BE54"/>
      <c r="BF54"/>
      <c r="BG54"/>
      <c r="BH54"/>
      <c r="BI54"/>
      <c r="BJ54"/>
      <c r="BK54"/>
      <c r="BL54" s="201">
        <f t="shared" si="299"/>
        <v>13</v>
      </c>
      <c r="BM54">
        <f>'Distributed Waters Instruments'!C22</f>
        <v>0</v>
      </c>
      <c r="BN54">
        <f>'Distributed Waters Instruments'!D22</f>
        <v>0</v>
      </c>
      <c r="BO54" t="str">
        <f>'Distributed Waters Instruments'!G22</f>
        <v/>
      </c>
      <c r="BP54">
        <f>'Distributed Waters Instruments'!H22</f>
        <v>0</v>
      </c>
      <c r="BQ54"/>
      <c r="BR54"/>
      <c r="BS54"/>
      <c r="BT54"/>
      <c r="CB54" s="15">
        <f>'User Defined Systems'!B21</f>
        <v>16</v>
      </c>
      <c r="CC54" s="15">
        <f>'User Defined Systems'!C21</f>
        <v>0</v>
      </c>
      <c r="CD54" s="15">
        <f>'User Defined Systems'!D21</f>
        <v>0</v>
      </c>
      <c r="CE54" s="15">
        <f>'User Defined Systems'!E21</f>
        <v>0</v>
      </c>
      <c r="CF54" s="15">
        <f>'User Defined Systems'!F21</f>
        <v>0</v>
      </c>
    </row>
    <row r="55" spans="17:84" s="15" customFormat="1" ht="30" hidden="1" customHeight="1" x14ac:dyDescent="0.25">
      <c r="Q55" s="16"/>
      <c r="W55" s="17"/>
      <c r="Z55">
        <f t="shared" si="298"/>
        <v>17</v>
      </c>
      <c r="AA55" s="187">
        <f>'ChemStation Agilent Instruments'!F22</f>
        <v>0</v>
      </c>
      <c r="AB55" s="187">
        <f>'ChemStation Agilent Instruments'!C22</f>
        <v>0</v>
      </c>
      <c r="AC55" s="187" t="str">
        <f>'ChemStation Agilent Instruments'!D22</f>
        <v>Select One</v>
      </c>
      <c r="AD55" s="187">
        <f>'ChemStation Agilent Instruments'!E22</f>
        <v>0</v>
      </c>
      <c r="AE55" s="187" t="str">
        <f>'ChemStation Agilent Instruments'!J22</f>
        <v/>
      </c>
      <c r="AF55" s="187" t="str">
        <f>'ChemStation Agilent Instruments'!I22</f>
        <v/>
      </c>
      <c r="AG55" s="187">
        <f>'ChemStation Agilent Instruments'!K22</f>
        <v>0</v>
      </c>
      <c r="AH55"/>
      <c r="AI55"/>
      <c r="AJ55"/>
      <c r="AK55"/>
      <c r="AL55"/>
      <c r="AM55"/>
      <c r="AN55"/>
      <c r="AO55"/>
      <c r="AP55"/>
      <c r="AQ55"/>
      <c r="AR55"/>
      <c r="AS55"/>
      <c r="AT55" s="201">
        <v>17</v>
      </c>
      <c r="AU55">
        <f>'Distributed Agilent Instruments'!E22</f>
        <v>0</v>
      </c>
      <c r="AV55">
        <f>'Distributed Agilent Instruments'!C22</f>
        <v>0</v>
      </c>
      <c r="AW55" t="str">
        <f>'Distributed Agilent Instruments'!D22</f>
        <v>Select One</v>
      </c>
      <c r="AX55" t="str">
        <f>'Distributed Agilent Instruments'!H22</f>
        <v/>
      </c>
      <c r="AY55" t="str">
        <f>'Distributed Agilent Instruments'!I22</f>
        <v/>
      </c>
      <c r="AZ55">
        <f>'Distributed Agilent Instruments'!J22</f>
        <v>0</v>
      </c>
      <c r="BA55"/>
      <c r="BB55"/>
      <c r="BC55"/>
      <c r="BD55"/>
      <c r="BE55"/>
      <c r="BF55"/>
      <c r="BG55"/>
      <c r="BH55"/>
      <c r="BI55"/>
      <c r="BJ55"/>
      <c r="BK55"/>
      <c r="BL55" s="201">
        <f t="shared" si="299"/>
        <v>14</v>
      </c>
      <c r="BM55">
        <f>'Distributed Waters Instruments'!C23</f>
        <v>0</v>
      </c>
      <c r="BN55">
        <f>'Distributed Waters Instruments'!D23</f>
        <v>0</v>
      </c>
      <c r="BO55" t="str">
        <f>'Distributed Waters Instruments'!G23</f>
        <v/>
      </c>
      <c r="BP55">
        <f>'Distributed Waters Instruments'!H23</f>
        <v>0</v>
      </c>
      <c r="BQ55"/>
      <c r="BR55"/>
      <c r="BS55"/>
      <c r="BT55"/>
      <c r="CB55" s="15">
        <f>'User Defined Systems'!B22</f>
        <v>17</v>
      </c>
      <c r="CC55" s="15">
        <f>'User Defined Systems'!C22</f>
        <v>0</v>
      </c>
      <c r="CD55" s="15">
        <f>'User Defined Systems'!D22</f>
        <v>0</v>
      </c>
      <c r="CE55" s="15">
        <f>'User Defined Systems'!E22</f>
        <v>0</v>
      </c>
      <c r="CF55" s="15">
        <f>'User Defined Systems'!F22</f>
        <v>0</v>
      </c>
    </row>
    <row r="56" spans="17:84" s="15" customFormat="1" ht="30" hidden="1" customHeight="1" x14ac:dyDescent="0.25">
      <c r="Q56" s="16"/>
      <c r="W56" s="17"/>
      <c r="Z56">
        <f t="shared" si="298"/>
        <v>18</v>
      </c>
      <c r="AA56" s="187">
        <f>'ChemStation Agilent Instruments'!F23</f>
        <v>0</v>
      </c>
      <c r="AB56" s="187">
        <f>'ChemStation Agilent Instruments'!C23</f>
        <v>0</v>
      </c>
      <c r="AC56" s="187" t="str">
        <f>'ChemStation Agilent Instruments'!D23</f>
        <v>Select One</v>
      </c>
      <c r="AD56" s="187">
        <f>'ChemStation Agilent Instruments'!E23</f>
        <v>0</v>
      </c>
      <c r="AE56" s="187" t="str">
        <f>'ChemStation Agilent Instruments'!J23</f>
        <v/>
      </c>
      <c r="AF56" s="187" t="str">
        <f>'ChemStation Agilent Instruments'!I23</f>
        <v/>
      </c>
      <c r="AG56" s="187">
        <f>'ChemStation Agilent Instruments'!K23</f>
        <v>0</v>
      </c>
      <c r="AH56"/>
      <c r="AI56"/>
      <c r="AJ56"/>
      <c r="AK56"/>
      <c r="AL56"/>
      <c r="AM56"/>
      <c r="AN56"/>
      <c r="AO56"/>
      <c r="AP56"/>
      <c r="AQ56"/>
      <c r="AR56"/>
      <c r="AS56"/>
      <c r="AT56" s="201">
        <v>18</v>
      </c>
      <c r="AU56">
        <f>'Distributed Agilent Instruments'!E23</f>
        <v>0</v>
      </c>
      <c r="AV56">
        <f>'Distributed Agilent Instruments'!C23</f>
        <v>0</v>
      </c>
      <c r="AW56" t="str">
        <f>'Distributed Agilent Instruments'!D23</f>
        <v>Select One</v>
      </c>
      <c r="AX56" t="str">
        <f>'Distributed Agilent Instruments'!H23</f>
        <v/>
      </c>
      <c r="AY56" t="str">
        <f>'Distributed Agilent Instruments'!I23</f>
        <v/>
      </c>
      <c r="AZ56">
        <f>'Distributed Agilent Instruments'!J23</f>
        <v>0</v>
      </c>
      <c r="BA56"/>
      <c r="BB56"/>
      <c r="BC56"/>
      <c r="BD56"/>
      <c r="BE56"/>
      <c r="BF56"/>
      <c r="BG56"/>
      <c r="BH56"/>
      <c r="BI56"/>
      <c r="BJ56"/>
      <c r="BK56"/>
      <c r="BL56" s="201">
        <f t="shared" si="299"/>
        <v>15</v>
      </c>
      <c r="BM56">
        <f>'Distributed Waters Instruments'!C24</f>
        <v>0</v>
      </c>
      <c r="BN56">
        <f>'Distributed Waters Instruments'!D24</f>
        <v>0</v>
      </c>
      <c r="BO56" t="str">
        <f>'Distributed Waters Instruments'!G24</f>
        <v/>
      </c>
      <c r="BP56">
        <f>'Distributed Waters Instruments'!H24</f>
        <v>0</v>
      </c>
      <c r="BQ56"/>
      <c r="BR56"/>
      <c r="BS56"/>
      <c r="BT56"/>
      <c r="CB56" s="15">
        <f>'User Defined Systems'!B23</f>
        <v>18</v>
      </c>
      <c r="CC56" s="15">
        <f>'User Defined Systems'!C23</f>
        <v>0</v>
      </c>
      <c r="CD56" s="15">
        <f>'User Defined Systems'!D23</f>
        <v>0</v>
      </c>
      <c r="CE56" s="15">
        <f>'User Defined Systems'!E23</f>
        <v>0</v>
      </c>
      <c r="CF56" s="15">
        <f>'User Defined Systems'!F23</f>
        <v>0</v>
      </c>
    </row>
    <row r="57" spans="17:84" s="15" customFormat="1" ht="30" hidden="1" customHeight="1" x14ac:dyDescent="0.25">
      <c r="Q57" s="16"/>
      <c r="W57" s="17"/>
      <c r="Z57">
        <f t="shared" si="298"/>
        <v>19</v>
      </c>
      <c r="AA57" s="187">
        <f>'ChemStation Agilent Instruments'!F24</f>
        <v>0</v>
      </c>
      <c r="AB57" s="187">
        <f>'ChemStation Agilent Instruments'!C24</f>
        <v>0</v>
      </c>
      <c r="AC57" s="187" t="str">
        <f>'ChemStation Agilent Instruments'!D24</f>
        <v>Select One</v>
      </c>
      <c r="AD57" s="187">
        <f>'ChemStation Agilent Instruments'!E24</f>
        <v>0</v>
      </c>
      <c r="AE57" s="187" t="str">
        <f>'ChemStation Agilent Instruments'!J24</f>
        <v/>
      </c>
      <c r="AF57" s="187" t="str">
        <f>'ChemStation Agilent Instruments'!I24</f>
        <v/>
      </c>
      <c r="AG57" s="187">
        <f>'ChemStation Agilent Instruments'!K24</f>
        <v>0</v>
      </c>
      <c r="AH57"/>
      <c r="AI57"/>
      <c r="AJ57"/>
      <c r="AK57"/>
      <c r="AL57"/>
      <c r="AM57"/>
      <c r="AN57"/>
      <c r="AO57"/>
      <c r="AP57"/>
      <c r="AQ57"/>
      <c r="AR57"/>
      <c r="AS57"/>
      <c r="AT57" s="201">
        <v>19</v>
      </c>
      <c r="AU57">
        <f>'Distributed Agilent Instruments'!E24</f>
        <v>0</v>
      </c>
      <c r="AV57">
        <f>'Distributed Agilent Instruments'!C24</f>
        <v>0</v>
      </c>
      <c r="AW57" t="str">
        <f>'Distributed Agilent Instruments'!D24</f>
        <v>Select One</v>
      </c>
      <c r="AX57" t="str">
        <f>'Distributed Agilent Instruments'!H24</f>
        <v/>
      </c>
      <c r="AY57" t="str">
        <f>'Distributed Agilent Instruments'!I24</f>
        <v/>
      </c>
      <c r="AZ57">
        <f>'Distributed Agilent Instruments'!J24</f>
        <v>0</v>
      </c>
      <c r="BA57"/>
      <c r="BB57"/>
      <c r="BC57"/>
      <c r="BD57"/>
      <c r="BE57"/>
      <c r="BF57"/>
      <c r="BG57"/>
      <c r="BH57"/>
      <c r="BI57"/>
      <c r="BJ57"/>
      <c r="BK57"/>
      <c r="BL57" s="201">
        <f t="shared" si="299"/>
        <v>16</v>
      </c>
      <c r="BM57">
        <f>'Distributed Waters Instruments'!C25</f>
        <v>0</v>
      </c>
      <c r="BN57">
        <f>'Distributed Waters Instruments'!D25</f>
        <v>0</v>
      </c>
      <c r="BO57" t="str">
        <f>'Distributed Waters Instruments'!G25</f>
        <v/>
      </c>
      <c r="BP57">
        <f>'Distributed Waters Instruments'!H25</f>
        <v>0</v>
      </c>
      <c r="BQ57"/>
      <c r="BR57"/>
      <c r="BS57"/>
      <c r="BT57"/>
      <c r="CB57" s="15">
        <f>'User Defined Systems'!B24</f>
        <v>19</v>
      </c>
      <c r="CC57" s="15">
        <f>'User Defined Systems'!C24</f>
        <v>0</v>
      </c>
      <c r="CD57" s="15">
        <f>'User Defined Systems'!D24</f>
        <v>0</v>
      </c>
      <c r="CE57" s="15">
        <f>'User Defined Systems'!E24</f>
        <v>0</v>
      </c>
      <c r="CF57" s="15">
        <f>'User Defined Systems'!F24</f>
        <v>0</v>
      </c>
    </row>
    <row r="58" spans="17:84" s="15" customFormat="1" ht="30" hidden="1" customHeight="1" x14ac:dyDescent="0.25">
      <c r="Q58" s="16"/>
      <c r="W58" s="17"/>
      <c r="Z58">
        <f t="shared" si="298"/>
        <v>20</v>
      </c>
      <c r="AA58" s="187">
        <f>'ChemStation Agilent Instruments'!F25</f>
        <v>0</v>
      </c>
      <c r="AB58" s="187">
        <f>'ChemStation Agilent Instruments'!C25</f>
        <v>0</v>
      </c>
      <c r="AC58" s="187" t="str">
        <f>'ChemStation Agilent Instruments'!D25</f>
        <v>Select One</v>
      </c>
      <c r="AD58" s="187">
        <f>'ChemStation Agilent Instruments'!E25</f>
        <v>0</v>
      </c>
      <c r="AE58" s="187" t="str">
        <f>'ChemStation Agilent Instruments'!J25</f>
        <v/>
      </c>
      <c r="AF58" s="187" t="str">
        <f>'ChemStation Agilent Instruments'!I25</f>
        <v/>
      </c>
      <c r="AG58" s="187">
        <f>'ChemStation Agilent Instruments'!K25</f>
        <v>0</v>
      </c>
      <c r="AH58"/>
      <c r="AI58"/>
      <c r="AJ58"/>
      <c r="AK58"/>
      <c r="AL58"/>
      <c r="AM58"/>
      <c r="AN58"/>
      <c r="AO58"/>
      <c r="AP58"/>
      <c r="AQ58"/>
      <c r="AR58"/>
      <c r="AS58"/>
      <c r="AT58" s="201">
        <v>20</v>
      </c>
      <c r="AU58">
        <f>'Distributed Agilent Instruments'!E25</f>
        <v>0</v>
      </c>
      <c r="AV58">
        <f>'Distributed Agilent Instruments'!C25</f>
        <v>0</v>
      </c>
      <c r="AW58" t="str">
        <f>'Distributed Agilent Instruments'!D25</f>
        <v>Select One</v>
      </c>
      <c r="AX58" t="str">
        <f>'Distributed Agilent Instruments'!H25</f>
        <v/>
      </c>
      <c r="AY58" t="str">
        <f>'Distributed Agilent Instruments'!I25</f>
        <v/>
      </c>
      <c r="AZ58">
        <f>'Distributed Agilent Instruments'!J25</f>
        <v>0</v>
      </c>
      <c r="BA58"/>
      <c r="BB58"/>
      <c r="BC58"/>
      <c r="BD58"/>
      <c r="BE58"/>
      <c r="BF58"/>
      <c r="BG58"/>
      <c r="BH58"/>
      <c r="BI58"/>
      <c r="BJ58"/>
      <c r="BK58"/>
      <c r="BL58" s="201">
        <f t="shared" si="299"/>
        <v>17</v>
      </c>
      <c r="BM58">
        <f>'Distributed Waters Instruments'!C26</f>
        <v>0</v>
      </c>
      <c r="BN58">
        <f>'Distributed Waters Instruments'!D26</f>
        <v>0</v>
      </c>
      <c r="BO58" t="str">
        <f>'Distributed Waters Instruments'!G26</f>
        <v/>
      </c>
      <c r="BP58">
        <f>'Distributed Waters Instruments'!H26</f>
        <v>0</v>
      </c>
      <c r="BQ58"/>
      <c r="BR58"/>
      <c r="BS58"/>
      <c r="BT58"/>
      <c r="CB58" s="15">
        <f>'User Defined Systems'!B25</f>
        <v>20</v>
      </c>
      <c r="CC58" s="15">
        <f>'User Defined Systems'!C25</f>
        <v>0</v>
      </c>
      <c r="CD58" s="15" t="str">
        <f>'User Defined Systems'!D25</f>
        <v/>
      </c>
      <c r="CE58" s="15" t="str">
        <f>'User Defined Systems'!E25</f>
        <v/>
      </c>
      <c r="CF58" s="15">
        <f>'User Defined Systems'!F25</f>
        <v>0</v>
      </c>
    </row>
    <row r="59" spans="17:84" s="15" customFormat="1" ht="30" hidden="1" customHeight="1" x14ac:dyDescent="0.25">
      <c r="Q59" s="16"/>
      <c r="W59" s="17"/>
      <c r="Z59">
        <f t="shared" si="298"/>
        <v>21</v>
      </c>
      <c r="AA59" s="187">
        <f>'ChemStation Agilent Instruments'!F26</f>
        <v>0</v>
      </c>
      <c r="AB59" s="187">
        <f>'ChemStation Agilent Instruments'!C26</f>
        <v>0</v>
      </c>
      <c r="AC59" s="187" t="str">
        <f>'ChemStation Agilent Instruments'!D26</f>
        <v>Select One</v>
      </c>
      <c r="AD59" s="187">
        <f>'ChemStation Agilent Instruments'!E26</f>
        <v>0</v>
      </c>
      <c r="AE59" s="187" t="str">
        <f>'ChemStation Agilent Instruments'!J26</f>
        <v/>
      </c>
      <c r="AF59" s="187" t="str">
        <f>'ChemStation Agilent Instruments'!I26</f>
        <v/>
      </c>
      <c r="AG59" s="187">
        <f>'ChemStation Agilent Instruments'!K26</f>
        <v>0</v>
      </c>
      <c r="AH59"/>
      <c r="AI59"/>
      <c r="AJ59"/>
      <c r="AK59"/>
      <c r="AL59"/>
      <c r="AM59"/>
      <c r="AN59"/>
      <c r="AO59"/>
      <c r="AP59"/>
      <c r="AQ59"/>
      <c r="AR59"/>
      <c r="AS59"/>
      <c r="AT59" s="201">
        <v>21</v>
      </c>
      <c r="AU59">
        <f>'Distributed Agilent Instruments'!E26</f>
        <v>0</v>
      </c>
      <c r="AV59">
        <f>'Distributed Agilent Instruments'!C26</f>
        <v>0</v>
      </c>
      <c r="AW59" t="str">
        <f>'Distributed Agilent Instruments'!D26</f>
        <v>Select One</v>
      </c>
      <c r="AX59" t="str">
        <f>'Distributed Agilent Instruments'!H26</f>
        <v/>
      </c>
      <c r="AY59" t="str">
        <f>'Distributed Agilent Instruments'!I26</f>
        <v/>
      </c>
      <c r="AZ59">
        <f>'Distributed Agilent Instruments'!J26</f>
        <v>0</v>
      </c>
      <c r="BA59"/>
      <c r="BB59"/>
      <c r="BC59"/>
      <c r="BD59"/>
      <c r="BE59"/>
      <c r="BF59"/>
      <c r="BG59"/>
      <c r="BH59"/>
      <c r="BI59"/>
      <c r="BJ59"/>
      <c r="BK59"/>
      <c r="BL59" s="201">
        <f t="shared" si="299"/>
        <v>18</v>
      </c>
      <c r="BM59">
        <f>'Distributed Waters Instruments'!C27</f>
        <v>0</v>
      </c>
      <c r="BN59">
        <f>'Distributed Waters Instruments'!D27</f>
        <v>0</v>
      </c>
      <c r="BO59" t="str">
        <f>'Distributed Waters Instruments'!G27</f>
        <v/>
      </c>
      <c r="BP59">
        <f>'Distributed Waters Instruments'!H27</f>
        <v>0</v>
      </c>
      <c r="BQ59"/>
      <c r="BR59"/>
      <c r="BS59"/>
      <c r="BT59"/>
      <c r="CB59" s="15">
        <f>'User Defined Systems'!B26</f>
        <v>21</v>
      </c>
      <c r="CC59" s="15">
        <f>'User Defined Systems'!C26</f>
        <v>0</v>
      </c>
      <c r="CD59" s="15">
        <f>'User Defined Systems'!D26</f>
        <v>0</v>
      </c>
      <c r="CE59" s="15">
        <f>'User Defined Systems'!E26</f>
        <v>0</v>
      </c>
      <c r="CF59" s="15">
        <f>'User Defined Systems'!F26</f>
        <v>0</v>
      </c>
    </row>
    <row r="60" spans="17:84" s="15" customFormat="1" ht="30" hidden="1" customHeight="1" x14ac:dyDescent="0.25">
      <c r="Q60" s="16"/>
      <c r="W60" s="17"/>
      <c r="Z60">
        <f t="shared" si="298"/>
        <v>22</v>
      </c>
      <c r="AA60" s="187">
        <f>'ChemStation Agilent Instruments'!F27</f>
        <v>0</v>
      </c>
      <c r="AB60" s="187">
        <f>'ChemStation Agilent Instruments'!C27</f>
        <v>0</v>
      </c>
      <c r="AC60" s="187" t="str">
        <f>'ChemStation Agilent Instruments'!D27</f>
        <v>Select One</v>
      </c>
      <c r="AD60" s="187">
        <f>'ChemStation Agilent Instruments'!E27</f>
        <v>0</v>
      </c>
      <c r="AE60" s="187" t="str">
        <f>'ChemStation Agilent Instruments'!J27</f>
        <v/>
      </c>
      <c r="AF60" s="187" t="str">
        <f>'ChemStation Agilent Instruments'!I27</f>
        <v/>
      </c>
      <c r="AG60" s="187">
        <f>'ChemStation Agilent Instruments'!K27</f>
        <v>0</v>
      </c>
      <c r="AH60"/>
      <c r="AI60"/>
      <c r="AJ60"/>
      <c r="AK60"/>
      <c r="AL60"/>
      <c r="AM60"/>
      <c r="AN60"/>
      <c r="AO60"/>
      <c r="AP60"/>
      <c r="AQ60"/>
      <c r="AR60"/>
      <c r="AS60"/>
      <c r="AT60" s="201">
        <v>22</v>
      </c>
      <c r="AU60">
        <f>'Distributed Agilent Instruments'!E27</f>
        <v>0</v>
      </c>
      <c r="AV60">
        <f>'Distributed Agilent Instruments'!C27</f>
        <v>0</v>
      </c>
      <c r="AW60" t="str">
        <f>'Distributed Agilent Instruments'!D27</f>
        <v>Select One</v>
      </c>
      <c r="AX60" t="str">
        <f>'Distributed Agilent Instruments'!H27</f>
        <v/>
      </c>
      <c r="AY60" t="str">
        <f>'Distributed Agilent Instruments'!I27</f>
        <v/>
      </c>
      <c r="AZ60">
        <f>'Distributed Agilent Instruments'!J27</f>
        <v>0</v>
      </c>
      <c r="BA60"/>
      <c r="BB60"/>
      <c r="BC60"/>
      <c r="BD60"/>
      <c r="BE60"/>
      <c r="BF60"/>
      <c r="BG60"/>
      <c r="BH60"/>
      <c r="BI60"/>
      <c r="BJ60"/>
      <c r="BK60"/>
      <c r="BL60" s="201">
        <f t="shared" si="299"/>
        <v>19</v>
      </c>
      <c r="BM60">
        <f>'Distributed Waters Instruments'!C28</f>
        <v>0</v>
      </c>
      <c r="BN60">
        <f>'Distributed Waters Instruments'!D28</f>
        <v>0</v>
      </c>
      <c r="BO60" t="str">
        <f>'Distributed Waters Instruments'!G28</f>
        <v/>
      </c>
      <c r="BP60">
        <f>'Distributed Waters Instruments'!H28</f>
        <v>0</v>
      </c>
      <c r="BQ60"/>
      <c r="BR60"/>
      <c r="BS60"/>
      <c r="BT60"/>
      <c r="CB60" s="15">
        <f>'User Defined Systems'!B27</f>
        <v>22</v>
      </c>
      <c r="CC60" s="15">
        <f>'User Defined Systems'!C27</f>
        <v>0</v>
      </c>
      <c r="CD60" s="15">
        <f>'User Defined Systems'!D27</f>
        <v>0</v>
      </c>
      <c r="CE60" s="15">
        <f>'User Defined Systems'!E27</f>
        <v>0</v>
      </c>
      <c r="CF60" s="15">
        <f>'User Defined Systems'!F27</f>
        <v>0</v>
      </c>
    </row>
    <row r="61" spans="17:84" s="15" customFormat="1" ht="30" hidden="1" customHeight="1" x14ac:dyDescent="0.25">
      <c r="Q61" s="16"/>
      <c r="W61" s="17"/>
      <c r="Z61">
        <f t="shared" si="298"/>
        <v>23</v>
      </c>
      <c r="AA61" s="187">
        <f>'ChemStation Agilent Instruments'!F28</f>
        <v>0</v>
      </c>
      <c r="AB61" s="187">
        <f>'ChemStation Agilent Instruments'!C28</f>
        <v>0</v>
      </c>
      <c r="AC61" s="187" t="str">
        <f>'ChemStation Agilent Instruments'!D28</f>
        <v>Select One</v>
      </c>
      <c r="AD61" s="187">
        <f>'ChemStation Agilent Instruments'!E28</f>
        <v>0</v>
      </c>
      <c r="AE61" s="187" t="str">
        <f>'ChemStation Agilent Instruments'!J28</f>
        <v/>
      </c>
      <c r="AF61" s="187" t="str">
        <f>'ChemStation Agilent Instruments'!I28</f>
        <v/>
      </c>
      <c r="AG61" s="187">
        <f>'ChemStation Agilent Instruments'!K28</f>
        <v>0</v>
      </c>
      <c r="AH61"/>
      <c r="AI61"/>
      <c r="AJ61"/>
      <c r="AK61"/>
      <c r="AL61"/>
      <c r="AM61"/>
      <c r="AN61"/>
      <c r="AO61"/>
      <c r="AP61"/>
      <c r="AQ61"/>
      <c r="AR61"/>
      <c r="AS61"/>
      <c r="AT61" s="201">
        <v>23</v>
      </c>
      <c r="AU61">
        <f>'Distributed Agilent Instruments'!E28</f>
        <v>0</v>
      </c>
      <c r="AV61">
        <f>'Distributed Agilent Instruments'!C28</f>
        <v>0</v>
      </c>
      <c r="AW61" t="str">
        <f>'Distributed Agilent Instruments'!D28</f>
        <v>Select One</v>
      </c>
      <c r="AX61" t="str">
        <f>'Distributed Agilent Instruments'!H28</f>
        <v/>
      </c>
      <c r="AY61" t="str">
        <f>'Distributed Agilent Instruments'!I28</f>
        <v/>
      </c>
      <c r="AZ61">
        <f>'Distributed Agilent Instruments'!J28</f>
        <v>0</v>
      </c>
      <c r="BA61"/>
      <c r="BB61"/>
      <c r="BC61"/>
      <c r="BD61"/>
      <c r="BE61"/>
      <c r="BF61"/>
      <c r="BG61"/>
      <c r="BH61"/>
      <c r="BI61"/>
      <c r="BJ61"/>
      <c r="BK61"/>
      <c r="BL61" s="201">
        <f t="shared" si="299"/>
        <v>20</v>
      </c>
      <c r="BM61">
        <f>'Distributed Waters Instruments'!C29</f>
        <v>0</v>
      </c>
      <c r="BN61">
        <f>'Distributed Waters Instruments'!D29</f>
        <v>0</v>
      </c>
      <c r="BO61" t="str">
        <f>'Distributed Waters Instruments'!G29</f>
        <v/>
      </c>
      <c r="BP61">
        <f>'Distributed Waters Instruments'!H29</f>
        <v>0</v>
      </c>
      <c r="BQ61"/>
      <c r="BR61"/>
      <c r="BS61"/>
      <c r="BT61"/>
      <c r="CB61" s="15">
        <f>'User Defined Systems'!B28</f>
        <v>23</v>
      </c>
      <c r="CC61" s="15">
        <f>'User Defined Systems'!C28</f>
        <v>0</v>
      </c>
      <c r="CD61" s="15">
        <f>'User Defined Systems'!D28</f>
        <v>0</v>
      </c>
      <c r="CE61" s="15">
        <f>'User Defined Systems'!E28</f>
        <v>0</v>
      </c>
      <c r="CF61" s="15">
        <f>'User Defined Systems'!F28</f>
        <v>0</v>
      </c>
    </row>
    <row r="62" spans="17:84" s="15" customFormat="1" ht="30" hidden="1" customHeight="1" x14ac:dyDescent="0.25">
      <c r="Q62" s="16"/>
      <c r="W62" s="17"/>
      <c r="Z62">
        <f t="shared" si="298"/>
        <v>24</v>
      </c>
      <c r="AA62" s="187">
        <f>'ChemStation Agilent Instruments'!F29</f>
        <v>0</v>
      </c>
      <c r="AB62" s="187">
        <f>'ChemStation Agilent Instruments'!C29</f>
        <v>0</v>
      </c>
      <c r="AC62" s="187" t="str">
        <f>'ChemStation Agilent Instruments'!D29</f>
        <v>Select One</v>
      </c>
      <c r="AD62" s="187">
        <f>'ChemStation Agilent Instruments'!E29</f>
        <v>0</v>
      </c>
      <c r="AE62" s="187" t="str">
        <f>'ChemStation Agilent Instruments'!J29</f>
        <v/>
      </c>
      <c r="AF62" s="187" t="str">
        <f>'ChemStation Agilent Instruments'!I29</f>
        <v/>
      </c>
      <c r="AG62" s="187">
        <f>'ChemStation Agilent Instruments'!K29</f>
        <v>0</v>
      </c>
      <c r="AH62"/>
      <c r="AI62"/>
      <c r="AJ62"/>
      <c r="AK62"/>
      <c r="AL62"/>
      <c r="AM62"/>
      <c r="AN62"/>
      <c r="AO62"/>
      <c r="AP62"/>
      <c r="AQ62"/>
      <c r="AR62"/>
      <c r="AS62"/>
      <c r="AT62" s="201">
        <v>24</v>
      </c>
      <c r="AU62">
        <f>'Distributed Agilent Instruments'!E29</f>
        <v>0</v>
      </c>
      <c r="AV62">
        <f>'Distributed Agilent Instruments'!C29</f>
        <v>0</v>
      </c>
      <c r="AW62" t="str">
        <f>'Distributed Agilent Instruments'!D29</f>
        <v>Select One</v>
      </c>
      <c r="AX62" t="str">
        <f>'Distributed Agilent Instruments'!H29</f>
        <v/>
      </c>
      <c r="AY62" t="str">
        <f>'Distributed Agilent Instruments'!I29</f>
        <v/>
      </c>
      <c r="AZ62">
        <f>'Distributed Agilent Instruments'!J29</f>
        <v>0</v>
      </c>
      <c r="BA62"/>
      <c r="BB62"/>
      <c r="BC62"/>
      <c r="BD62"/>
      <c r="BE62"/>
      <c r="BF62"/>
      <c r="BG62"/>
      <c r="BH62"/>
      <c r="BI62"/>
      <c r="BJ62"/>
      <c r="BK62"/>
      <c r="BL62" s="201">
        <f t="shared" si="299"/>
        <v>21</v>
      </c>
      <c r="BM62">
        <f>'Distributed Waters Instruments'!C30</f>
        <v>0</v>
      </c>
      <c r="BN62">
        <f>'Distributed Waters Instruments'!D30</f>
        <v>0</v>
      </c>
      <c r="BO62" t="str">
        <f>'Distributed Waters Instruments'!G30</f>
        <v/>
      </c>
      <c r="BP62">
        <f>'Distributed Waters Instruments'!H30</f>
        <v>0</v>
      </c>
      <c r="BQ62"/>
      <c r="BR62"/>
      <c r="BS62"/>
      <c r="BT62"/>
      <c r="CB62" s="15">
        <f>'User Defined Systems'!B29</f>
        <v>24</v>
      </c>
      <c r="CC62" s="15">
        <f>'User Defined Systems'!C29</f>
        <v>0</v>
      </c>
      <c r="CD62" s="15">
        <f>'User Defined Systems'!D29</f>
        <v>0</v>
      </c>
      <c r="CE62" s="15">
        <f>'User Defined Systems'!E29</f>
        <v>0</v>
      </c>
      <c r="CF62" s="15">
        <f>'User Defined Systems'!F29</f>
        <v>0</v>
      </c>
    </row>
    <row r="63" spans="17:84" s="15" customFormat="1" ht="30" hidden="1" customHeight="1" x14ac:dyDescent="0.25">
      <c r="Q63" s="16"/>
      <c r="W63" s="17"/>
      <c r="Z63">
        <f t="shared" si="298"/>
        <v>25</v>
      </c>
      <c r="AA63" s="187">
        <f>'ChemStation Agilent Instruments'!F30</f>
        <v>0</v>
      </c>
      <c r="AB63" s="187">
        <f>'ChemStation Agilent Instruments'!C30</f>
        <v>0</v>
      </c>
      <c r="AC63" s="187" t="str">
        <f>'ChemStation Agilent Instruments'!D30</f>
        <v>Select One</v>
      </c>
      <c r="AD63" s="187">
        <f>'ChemStation Agilent Instruments'!E30</f>
        <v>0</v>
      </c>
      <c r="AE63" s="187" t="str">
        <f>'ChemStation Agilent Instruments'!J30</f>
        <v/>
      </c>
      <c r="AF63" s="187" t="str">
        <f>'ChemStation Agilent Instruments'!I30</f>
        <v/>
      </c>
      <c r="AG63" s="187">
        <f>'ChemStation Agilent Instruments'!K30</f>
        <v>0</v>
      </c>
      <c r="AH63"/>
      <c r="AI63"/>
      <c r="AJ63"/>
      <c r="AK63"/>
      <c r="AL63"/>
      <c r="AM63"/>
      <c r="AN63"/>
      <c r="AO63"/>
      <c r="AP63"/>
      <c r="AQ63"/>
      <c r="AR63"/>
      <c r="AS63"/>
      <c r="AT63" s="201">
        <v>25</v>
      </c>
      <c r="AU63">
        <f>'Distributed Agilent Instruments'!E30</f>
        <v>0</v>
      </c>
      <c r="AV63">
        <f>'Distributed Agilent Instruments'!C30</f>
        <v>0</v>
      </c>
      <c r="AW63" t="str">
        <f>'Distributed Agilent Instruments'!D30</f>
        <v>Select One</v>
      </c>
      <c r="AX63" t="str">
        <f>'Distributed Agilent Instruments'!H30</f>
        <v/>
      </c>
      <c r="AY63" t="str">
        <f>'Distributed Agilent Instruments'!I30</f>
        <v/>
      </c>
      <c r="AZ63">
        <f>'Distributed Agilent Instruments'!J30</f>
        <v>0</v>
      </c>
      <c r="BA63"/>
      <c r="BB63"/>
      <c r="BC63"/>
      <c r="BD63"/>
      <c r="BE63"/>
      <c r="BF63"/>
      <c r="BG63"/>
      <c r="BH63"/>
      <c r="BI63"/>
      <c r="BJ63"/>
      <c r="BK63"/>
      <c r="BL63" s="201">
        <f t="shared" si="299"/>
        <v>22</v>
      </c>
      <c r="BM63">
        <f>'Distributed Waters Instruments'!C31</f>
        <v>0</v>
      </c>
      <c r="BN63">
        <f>'Distributed Waters Instruments'!D31</f>
        <v>0</v>
      </c>
      <c r="BO63" t="str">
        <f>'Distributed Waters Instruments'!G31</f>
        <v/>
      </c>
      <c r="BP63">
        <f>'Distributed Waters Instruments'!H31</f>
        <v>0</v>
      </c>
      <c r="BQ63"/>
      <c r="BR63"/>
      <c r="BS63"/>
      <c r="BT63"/>
      <c r="CB63" s="15">
        <f>'User Defined Systems'!B30</f>
        <v>25</v>
      </c>
      <c r="CC63" s="15">
        <f>'User Defined Systems'!C30</f>
        <v>0</v>
      </c>
      <c r="CD63" s="15" t="str">
        <f>'User Defined Systems'!D30</f>
        <v/>
      </c>
      <c r="CE63" s="15" t="str">
        <f>'User Defined Systems'!E30</f>
        <v/>
      </c>
      <c r="CF63" s="15">
        <f>'User Defined Systems'!F30</f>
        <v>0</v>
      </c>
    </row>
    <row r="64" spans="17:84" s="15" customFormat="1" ht="30" hidden="1" customHeight="1" x14ac:dyDescent="0.25">
      <c r="Q64" s="16"/>
      <c r="W64" s="17"/>
      <c r="Z64">
        <f t="shared" si="298"/>
        <v>26</v>
      </c>
      <c r="AA64" s="187">
        <f>'ChemStation Agilent Instruments'!F31</f>
        <v>0</v>
      </c>
      <c r="AB64" s="187">
        <f>'ChemStation Agilent Instruments'!C31</f>
        <v>0</v>
      </c>
      <c r="AC64" s="187" t="str">
        <f>'ChemStation Agilent Instruments'!D31</f>
        <v>Select One</v>
      </c>
      <c r="AD64" s="187">
        <f>'ChemStation Agilent Instruments'!E31</f>
        <v>0</v>
      </c>
      <c r="AE64" s="187" t="str">
        <f>'ChemStation Agilent Instruments'!J31</f>
        <v/>
      </c>
      <c r="AF64" s="187" t="str">
        <f>'ChemStation Agilent Instruments'!I31</f>
        <v/>
      </c>
      <c r="AG64" s="187">
        <f>'ChemStation Agilent Instruments'!K31</f>
        <v>0</v>
      </c>
      <c r="AH64"/>
      <c r="AI64"/>
      <c r="AJ64"/>
      <c r="AK64"/>
      <c r="AL64"/>
      <c r="AM64"/>
      <c r="AN64"/>
      <c r="AO64"/>
      <c r="AP64"/>
      <c r="AQ64"/>
      <c r="AR64"/>
      <c r="AS64"/>
      <c r="AT64" s="201">
        <v>26</v>
      </c>
      <c r="AU64">
        <f>'Distributed Agilent Instruments'!E31</f>
        <v>0</v>
      </c>
      <c r="AV64">
        <f>'Distributed Agilent Instruments'!C31</f>
        <v>0</v>
      </c>
      <c r="AW64" t="str">
        <f>'Distributed Agilent Instruments'!D31</f>
        <v>Select One</v>
      </c>
      <c r="AX64" t="str">
        <f>'Distributed Agilent Instruments'!H31</f>
        <v/>
      </c>
      <c r="AY64" t="str">
        <f>'Distributed Agilent Instruments'!I31</f>
        <v/>
      </c>
      <c r="AZ64">
        <f>'Distributed Agilent Instruments'!J31</f>
        <v>0</v>
      </c>
      <c r="BA64"/>
      <c r="BB64"/>
      <c r="BC64"/>
      <c r="BD64"/>
      <c r="BE64"/>
      <c r="BF64"/>
      <c r="BG64"/>
      <c r="BH64"/>
      <c r="BI64"/>
      <c r="BJ64"/>
      <c r="BK64"/>
      <c r="BL64" s="201">
        <f t="shared" si="299"/>
        <v>23</v>
      </c>
      <c r="BM64">
        <f>'Distributed Waters Instruments'!C32</f>
        <v>0</v>
      </c>
      <c r="BN64">
        <f>'Distributed Waters Instruments'!D32</f>
        <v>0</v>
      </c>
      <c r="BO64" t="str">
        <f>'Distributed Waters Instruments'!G32</f>
        <v/>
      </c>
      <c r="BP64">
        <f>'Distributed Waters Instruments'!H32</f>
        <v>0</v>
      </c>
      <c r="BQ64"/>
      <c r="BR64"/>
      <c r="BS64"/>
      <c r="BT64"/>
      <c r="CB64" s="15">
        <f>'User Defined Systems'!B31</f>
        <v>26</v>
      </c>
      <c r="CC64" s="15">
        <f>'User Defined Systems'!C31</f>
        <v>0</v>
      </c>
      <c r="CD64" s="15">
        <f>'User Defined Systems'!D31</f>
        <v>0</v>
      </c>
      <c r="CE64" s="15">
        <f>'User Defined Systems'!E31</f>
        <v>0</v>
      </c>
      <c r="CF64" s="15">
        <f>'User Defined Systems'!F31</f>
        <v>0</v>
      </c>
    </row>
    <row r="65" spans="17:84" s="15" customFormat="1" ht="30" hidden="1" customHeight="1" x14ac:dyDescent="0.25">
      <c r="Q65" s="16"/>
      <c r="W65" s="17"/>
      <c r="Z65">
        <f t="shared" si="298"/>
        <v>27</v>
      </c>
      <c r="AA65" s="187">
        <f>'ChemStation Agilent Instruments'!F32</f>
        <v>0</v>
      </c>
      <c r="AB65" s="187">
        <f>'ChemStation Agilent Instruments'!C32</f>
        <v>0</v>
      </c>
      <c r="AC65" s="187" t="str">
        <f>'ChemStation Agilent Instruments'!D32</f>
        <v>Select One</v>
      </c>
      <c r="AD65" s="187">
        <f>'ChemStation Agilent Instruments'!E32</f>
        <v>0</v>
      </c>
      <c r="AE65" s="187" t="str">
        <f>'ChemStation Agilent Instruments'!J32</f>
        <v/>
      </c>
      <c r="AF65" s="187" t="str">
        <f>'ChemStation Agilent Instruments'!I32</f>
        <v/>
      </c>
      <c r="AG65" s="187">
        <f>'ChemStation Agilent Instruments'!K32</f>
        <v>0</v>
      </c>
      <c r="AH65"/>
      <c r="AI65"/>
      <c r="AJ65"/>
      <c r="AK65"/>
      <c r="AL65"/>
      <c r="AM65"/>
      <c r="AN65"/>
      <c r="AO65"/>
      <c r="AP65"/>
      <c r="AQ65"/>
      <c r="AR65"/>
      <c r="AS65"/>
      <c r="AT65" s="201">
        <v>27</v>
      </c>
      <c r="AU65">
        <f>'Distributed Agilent Instruments'!E32</f>
        <v>0</v>
      </c>
      <c r="AV65">
        <f>'Distributed Agilent Instruments'!C32</f>
        <v>0</v>
      </c>
      <c r="AW65" t="str">
        <f>'Distributed Agilent Instruments'!D32</f>
        <v>Select One</v>
      </c>
      <c r="AX65" t="str">
        <f>'Distributed Agilent Instruments'!H32</f>
        <v/>
      </c>
      <c r="AY65" t="str">
        <f>'Distributed Agilent Instruments'!I32</f>
        <v/>
      </c>
      <c r="AZ65">
        <f>'Distributed Agilent Instruments'!J32</f>
        <v>0</v>
      </c>
      <c r="BA65"/>
      <c r="BB65"/>
      <c r="BC65"/>
      <c r="BD65"/>
      <c r="BE65"/>
      <c r="BF65"/>
      <c r="BG65"/>
      <c r="BH65"/>
      <c r="BI65"/>
      <c r="BJ65"/>
      <c r="BK65"/>
      <c r="BL65" s="201">
        <f t="shared" si="299"/>
        <v>24</v>
      </c>
      <c r="BM65">
        <f>'Distributed Waters Instruments'!C33</f>
        <v>0</v>
      </c>
      <c r="BN65">
        <f>'Distributed Waters Instruments'!D33</f>
        <v>0</v>
      </c>
      <c r="BO65" t="str">
        <f>'Distributed Waters Instruments'!G33</f>
        <v/>
      </c>
      <c r="BP65">
        <f>'Distributed Waters Instruments'!H33</f>
        <v>0</v>
      </c>
      <c r="BQ65"/>
      <c r="BR65"/>
      <c r="BS65"/>
      <c r="BT65"/>
      <c r="CB65" s="15">
        <f>'User Defined Systems'!B32</f>
        <v>27</v>
      </c>
      <c r="CC65" s="15">
        <f>'User Defined Systems'!C32</f>
        <v>0</v>
      </c>
      <c r="CD65" s="15">
        <f>'User Defined Systems'!D32</f>
        <v>0</v>
      </c>
      <c r="CE65" s="15">
        <f>'User Defined Systems'!E32</f>
        <v>0</v>
      </c>
      <c r="CF65" s="15">
        <f>'User Defined Systems'!F32</f>
        <v>0</v>
      </c>
    </row>
    <row r="66" spans="17:84" s="15" customFormat="1" ht="30" hidden="1" customHeight="1" x14ac:dyDescent="0.25">
      <c r="Q66" s="16"/>
      <c r="W66" s="17"/>
      <c r="Z66">
        <f t="shared" si="298"/>
        <v>28</v>
      </c>
      <c r="AA66" s="187">
        <f>'ChemStation Agilent Instruments'!F33</f>
        <v>0</v>
      </c>
      <c r="AB66" s="187">
        <f>'ChemStation Agilent Instruments'!C33</f>
        <v>0</v>
      </c>
      <c r="AC66" s="187" t="str">
        <f>'ChemStation Agilent Instruments'!D33</f>
        <v>Select One</v>
      </c>
      <c r="AD66" s="187">
        <f>'ChemStation Agilent Instruments'!E33</f>
        <v>0</v>
      </c>
      <c r="AE66" s="187" t="str">
        <f>'ChemStation Agilent Instruments'!J33</f>
        <v/>
      </c>
      <c r="AF66" s="187" t="str">
        <f>'ChemStation Agilent Instruments'!I33</f>
        <v/>
      </c>
      <c r="AG66" s="187">
        <f>'ChemStation Agilent Instruments'!K33</f>
        <v>0</v>
      </c>
      <c r="AH66"/>
      <c r="AI66"/>
      <c r="AJ66"/>
      <c r="AK66"/>
      <c r="AL66"/>
      <c r="AM66"/>
      <c r="AN66"/>
      <c r="AO66"/>
      <c r="AP66"/>
      <c r="AQ66"/>
      <c r="AR66"/>
      <c r="AS66"/>
      <c r="AT66" s="201">
        <v>28</v>
      </c>
      <c r="AU66">
        <f>'Distributed Agilent Instruments'!E33</f>
        <v>0</v>
      </c>
      <c r="AV66">
        <f>'Distributed Agilent Instruments'!C33</f>
        <v>0</v>
      </c>
      <c r="AW66" t="str">
        <f>'Distributed Agilent Instruments'!D33</f>
        <v>Select One</v>
      </c>
      <c r="AX66" t="str">
        <f>'Distributed Agilent Instruments'!H33</f>
        <v/>
      </c>
      <c r="AY66" t="str">
        <f>'Distributed Agilent Instruments'!I33</f>
        <v/>
      </c>
      <c r="AZ66">
        <f>'Distributed Agilent Instruments'!J33</f>
        <v>0</v>
      </c>
      <c r="BA66"/>
      <c r="BB66"/>
      <c r="BC66"/>
      <c r="BD66"/>
      <c r="BE66"/>
      <c r="BF66"/>
      <c r="BG66"/>
      <c r="BH66"/>
      <c r="BI66"/>
      <c r="BJ66"/>
      <c r="BK66"/>
      <c r="BL66" s="201">
        <f t="shared" si="299"/>
        <v>25</v>
      </c>
      <c r="BM66">
        <f>'Distributed Waters Instruments'!C34</f>
        <v>0</v>
      </c>
      <c r="BN66">
        <f>'Distributed Waters Instruments'!D34</f>
        <v>0</v>
      </c>
      <c r="BO66" t="str">
        <f>'Distributed Waters Instruments'!G34</f>
        <v/>
      </c>
      <c r="BP66">
        <f>'Distributed Waters Instruments'!H34</f>
        <v>0</v>
      </c>
      <c r="BQ66"/>
      <c r="BR66"/>
      <c r="BS66"/>
      <c r="BT66"/>
      <c r="CB66" s="15">
        <f>'User Defined Systems'!B33</f>
        <v>28</v>
      </c>
      <c r="CC66" s="15">
        <f>'User Defined Systems'!C33</f>
        <v>0</v>
      </c>
      <c r="CD66" s="15">
        <f>'User Defined Systems'!D33</f>
        <v>0</v>
      </c>
      <c r="CE66" s="15">
        <f>'User Defined Systems'!E33</f>
        <v>0</v>
      </c>
      <c r="CF66" s="15">
        <f>'User Defined Systems'!F33</f>
        <v>0</v>
      </c>
    </row>
    <row r="67" spans="17:84" s="15" customFormat="1" ht="30" hidden="1" customHeight="1" x14ac:dyDescent="0.25">
      <c r="Q67" s="16"/>
      <c r="W67" s="17"/>
      <c r="Z67">
        <f t="shared" si="298"/>
        <v>29</v>
      </c>
      <c r="AA67" s="187">
        <f>'ChemStation Agilent Instruments'!F34</f>
        <v>0</v>
      </c>
      <c r="AB67" s="187">
        <f>'ChemStation Agilent Instruments'!C34</f>
        <v>0</v>
      </c>
      <c r="AC67" s="187" t="str">
        <f>'ChemStation Agilent Instruments'!D34</f>
        <v>Select One</v>
      </c>
      <c r="AD67" s="187">
        <f>'ChemStation Agilent Instruments'!E34</f>
        <v>0</v>
      </c>
      <c r="AE67" s="187" t="str">
        <f>'ChemStation Agilent Instruments'!J34</f>
        <v/>
      </c>
      <c r="AF67" s="187" t="str">
        <f>'ChemStation Agilent Instruments'!I34</f>
        <v/>
      </c>
      <c r="AG67" s="187">
        <f>'ChemStation Agilent Instruments'!K34</f>
        <v>0</v>
      </c>
      <c r="AH67"/>
      <c r="AI67"/>
      <c r="AJ67"/>
      <c r="AK67"/>
      <c r="AL67"/>
      <c r="AM67"/>
      <c r="AN67"/>
      <c r="AO67"/>
      <c r="AP67"/>
      <c r="AQ67"/>
      <c r="AR67"/>
      <c r="AS67"/>
      <c r="AT67" s="202">
        <f>AT66+1</f>
        <v>29</v>
      </c>
      <c r="AU67">
        <f>'Distributed Agilent Instruments'!E34</f>
        <v>0</v>
      </c>
      <c r="AV67">
        <f>'Distributed Agilent Instruments'!C34</f>
        <v>0</v>
      </c>
      <c r="AW67" t="str">
        <f>'Distributed Agilent Instruments'!D34</f>
        <v>Select One</v>
      </c>
      <c r="AX67" t="str">
        <f>'Distributed Agilent Instruments'!H34</f>
        <v/>
      </c>
      <c r="AY67" t="str">
        <f>'Distributed Agilent Instruments'!I34</f>
        <v/>
      </c>
      <c r="AZ67">
        <f>'Distributed Agilent Instruments'!J34</f>
        <v>0</v>
      </c>
      <c r="BA67"/>
      <c r="BB67"/>
      <c r="BC67"/>
      <c r="BD67"/>
      <c r="BE67"/>
      <c r="BF67"/>
      <c r="BG67"/>
      <c r="BH67"/>
      <c r="BI67"/>
      <c r="BJ67"/>
      <c r="BK67"/>
      <c r="BL67" s="201">
        <f t="shared" si="299"/>
        <v>26</v>
      </c>
      <c r="BM67">
        <f>'Distributed Waters Instruments'!C35</f>
        <v>0</v>
      </c>
      <c r="BN67">
        <f>'Distributed Waters Instruments'!D35</f>
        <v>0</v>
      </c>
      <c r="BO67" t="str">
        <f>'Distributed Waters Instruments'!G35</f>
        <v/>
      </c>
      <c r="BP67">
        <f>'Distributed Waters Instruments'!H35</f>
        <v>0</v>
      </c>
      <c r="BQ67"/>
      <c r="BR67"/>
      <c r="BS67"/>
      <c r="BT67"/>
      <c r="CB67" s="15">
        <f>'User Defined Systems'!B34</f>
        <v>29</v>
      </c>
      <c r="CC67" s="15">
        <f>'User Defined Systems'!C34</f>
        <v>0</v>
      </c>
      <c r="CD67" s="15">
        <f>'User Defined Systems'!D34</f>
        <v>0</v>
      </c>
      <c r="CE67" s="15">
        <f>'User Defined Systems'!E34</f>
        <v>0</v>
      </c>
      <c r="CF67" s="15">
        <f>'User Defined Systems'!F34</f>
        <v>0</v>
      </c>
    </row>
    <row r="68" spans="17:84" s="15" customFormat="1" ht="30" hidden="1" customHeight="1" x14ac:dyDescent="0.25">
      <c r="Q68" s="16"/>
      <c r="W68" s="17"/>
      <c r="Z68">
        <f t="shared" si="298"/>
        <v>30</v>
      </c>
      <c r="AA68" s="187">
        <f>'ChemStation Agilent Instruments'!F35</f>
        <v>0</v>
      </c>
      <c r="AB68" s="187">
        <f>'ChemStation Agilent Instruments'!C35</f>
        <v>0</v>
      </c>
      <c r="AC68" s="187" t="str">
        <f>'ChemStation Agilent Instruments'!D35</f>
        <v>Select One</v>
      </c>
      <c r="AD68" s="187">
        <f>'ChemStation Agilent Instruments'!E35</f>
        <v>0</v>
      </c>
      <c r="AE68" s="187" t="str">
        <f>'ChemStation Agilent Instruments'!J35</f>
        <v/>
      </c>
      <c r="AF68" s="187" t="str">
        <f>'ChemStation Agilent Instruments'!I35</f>
        <v/>
      </c>
      <c r="AG68" s="187">
        <f>'ChemStation Agilent Instruments'!K35</f>
        <v>0</v>
      </c>
      <c r="AH68"/>
      <c r="AI68"/>
      <c r="AJ68"/>
      <c r="AK68"/>
      <c r="AL68"/>
      <c r="AM68"/>
      <c r="AN68"/>
      <c r="AO68"/>
      <c r="AP68"/>
      <c r="AQ68"/>
      <c r="AR68"/>
      <c r="AS68"/>
      <c r="AT68" s="202">
        <f t="shared" ref="AT68:AT94" si="300">AT67+1</f>
        <v>30</v>
      </c>
      <c r="AU68">
        <f>'Distributed Agilent Instruments'!E35</f>
        <v>0</v>
      </c>
      <c r="AV68">
        <f>'Distributed Agilent Instruments'!C35</f>
        <v>0</v>
      </c>
      <c r="AW68" t="str">
        <f>'Distributed Agilent Instruments'!D35</f>
        <v>Select One</v>
      </c>
      <c r="AX68" t="str">
        <f>'Distributed Agilent Instruments'!H35</f>
        <v/>
      </c>
      <c r="AY68" t="str">
        <f>'Distributed Agilent Instruments'!I35</f>
        <v/>
      </c>
      <c r="AZ68">
        <f>'Distributed Agilent Instruments'!J35</f>
        <v>0</v>
      </c>
      <c r="BA68"/>
      <c r="BB68"/>
      <c r="BC68"/>
      <c r="BD68"/>
      <c r="BE68"/>
      <c r="BF68"/>
      <c r="BG68"/>
      <c r="BH68"/>
      <c r="BI68"/>
      <c r="BJ68"/>
      <c r="BK68"/>
      <c r="BL68" s="201">
        <f t="shared" si="299"/>
        <v>27</v>
      </c>
      <c r="BM68">
        <f>'Distributed Waters Instruments'!C36</f>
        <v>0</v>
      </c>
      <c r="BN68">
        <f>'Distributed Waters Instruments'!D36</f>
        <v>0</v>
      </c>
      <c r="BO68" t="str">
        <f>'Distributed Waters Instruments'!G36</f>
        <v/>
      </c>
      <c r="BP68">
        <f>'Distributed Waters Instruments'!H36</f>
        <v>0</v>
      </c>
      <c r="BQ68"/>
      <c r="BR68"/>
      <c r="BS68"/>
      <c r="BT68"/>
      <c r="CB68" s="15">
        <f>'User Defined Systems'!B35</f>
        <v>30</v>
      </c>
      <c r="CC68" s="15">
        <f>'User Defined Systems'!C35</f>
        <v>0</v>
      </c>
      <c r="CD68" s="15" t="str">
        <f>'User Defined Systems'!D35</f>
        <v/>
      </c>
      <c r="CE68" s="15" t="str">
        <f>'User Defined Systems'!E35</f>
        <v/>
      </c>
      <c r="CF68" s="15">
        <f>'User Defined Systems'!F35</f>
        <v>0</v>
      </c>
    </row>
    <row r="69" spans="17:84" s="15" customFormat="1" ht="30" hidden="1" customHeight="1" x14ac:dyDescent="0.25">
      <c r="Q69" s="16"/>
      <c r="W69" s="17"/>
      <c r="Z69">
        <f t="shared" si="298"/>
        <v>31</v>
      </c>
      <c r="AA69" s="187">
        <f>'ChemStation Agilent Instruments'!F36</f>
        <v>0</v>
      </c>
      <c r="AB69" s="187">
        <f>'ChemStation Agilent Instruments'!C36</f>
        <v>0</v>
      </c>
      <c r="AC69" s="187" t="str">
        <f>'ChemStation Agilent Instruments'!D36</f>
        <v>Select One</v>
      </c>
      <c r="AD69" s="187">
        <f>'ChemStation Agilent Instruments'!E36</f>
        <v>0</v>
      </c>
      <c r="AE69" s="187" t="str">
        <f>'ChemStation Agilent Instruments'!J36</f>
        <v/>
      </c>
      <c r="AF69" s="187" t="str">
        <f>'ChemStation Agilent Instruments'!I36</f>
        <v/>
      </c>
      <c r="AG69" s="187">
        <f>'ChemStation Agilent Instruments'!K36</f>
        <v>0</v>
      </c>
      <c r="AH69"/>
      <c r="AI69"/>
      <c r="AJ69"/>
      <c r="AK69"/>
      <c r="AL69"/>
      <c r="AM69"/>
      <c r="AN69"/>
      <c r="AO69"/>
      <c r="AP69"/>
      <c r="AQ69"/>
      <c r="AR69"/>
      <c r="AS69"/>
      <c r="AT69" s="202">
        <f t="shared" si="300"/>
        <v>31</v>
      </c>
      <c r="AU69">
        <f>'Distributed Agilent Instruments'!E36</f>
        <v>0</v>
      </c>
      <c r="AV69">
        <f>'Distributed Agilent Instruments'!C36</f>
        <v>0</v>
      </c>
      <c r="AW69" t="str">
        <f>'Distributed Agilent Instruments'!D36</f>
        <v>Select One</v>
      </c>
      <c r="AX69" t="str">
        <f>'Distributed Agilent Instruments'!H36</f>
        <v/>
      </c>
      <c r="AY69" t="str">
        <f>'Distributed Agilent Instruments'!I36</f>
        <v/>
      </c>
      <c r="AZ69">
        <f>'Distributed Agilent Instruments'!J36</f>
        <v>0</v>
      </c>
      <c r="BA69"/>
      <c r="BB69"/>
      <c r="BC69"/>
      <c r="BD69"/>
      <c r="BE69"/>
      <c r="BF69"/>
      <c r="BG69"/>
      <c r="BH69"/>
      <c r="BI69"/>
      <c r="BJ69"/>
      <c r="BK69"/>
      <c r="BL69" s="201">
        <f t="shared" si="299"/>
        <v>28</v>
      </c>
      <c r="BM69">
        <f>'Distributed Waters Instruments'!C37</f>
        <v>0</v>
      </c>
      <c r="BN69">
        <f>'Distributed Waters Instruments'!D37</f>
        <v>0</v>
      </c>
      <c r="BO69" t="str">
        <f>'Distributed Waters Instruments'!G37</f>
        <v/>
      </c>
      <c r="BP69">
        <f>'Distributed Waters Instruments'!H37</f>
        <v>0</v>
      </c>
      <c r="BQ69"/>
      <c r="BR69"/>
      <c r="BS69"/>
      <c r="BT69"/>
      <c r="CB69" s="15">
        <f>'User Defined Systems'!B36</f>
        <v>31</v>
      </c>
      <c r="CC69" s="15">
        <f>'User Defined Systems'!C36</f>
        <v>0</v>
      </c>
      <c r="CD69" s="15">
        <f>'User Defined Systems'!D36</f>
        <v>0</v>
      </c>
      <c r="CE69" s="15">
        <f>'User Defined Systems'!E36</f>
        <v>0</v>
      </c>
      <c r="CF69" s="15">
        <f>'User Defined Systems'!F36</f>
        <v>0</v>
      </c>
    </row>
    <row r="70" spans="17:84" s="15" customFormat="1" ht="30" hidden="1" customHeight="1" x14ac:dyDescent="0.25">
      <c r="Q70" s="16"/>
      <c r="W70" s="17"/>
      <c r="Z70">
        <f t="shared" si="298"/>
        <v>32</v>
      </c>
      <c r="AA70" s="187">
        <f>'ChemStation Agilent Instruments'!F37</f>
        <v>0</v>
      </c>
      <c r="AB70" s="187">
        <f>'ChemStation Agilent Instruments'!C37</f>
        <v>0</v>
      </c>
      <c r="AC70" s="187" t="str">
        <f>'ChemStation Agilent Instruments'!D37</f>
        <v>Select One</v>
      </c>
      <c r="AD70" s="187">
        <f>'ChemStation Agilent Instruments'!E37</f>
        <v>0</v>
      </c>
      <c r="AE70" s="187" t="str">
        <f>'ChemStation Agilent Instruments'!J37</f>
        <v/>
      </c>
      <c r="AF70" s="187" t="str">
        <f>'ChemStation Agilent Instruments'!I37</f>
        <v/>
      </c>
      <c r="AG70" s="187">
        <f>'ChemStation Agilent Instruments'!K37</f>
        <v>0</v>
      </c>
      <c r="AH70"/>
      <c r="AI70"/>
      <c r="AJ70"/>
      <c r="AK70"/>
      <c r="AL70"/>
      <c r="AM70"/>
      <c r="AN70"/>
      <c r="AO70"/>
      <c r="AP70"/>
      <c r="AQ70"/>
      <c r="AR70"/>
      <c r="AS70"/>
      <c r="AT70" s="202">
        <f t="shared" si="300"/>
        <v>32</v>
      </c>
      <c r="AU70">
        <f>'Distributed Agilent Instruments'!E37</f>
        <v>0</v>
      </c>
      <c r="AV70">
        <f>'Distributed Agilent Instruments'!C37</f>
        <v>0</v>
      </c>
      <c r="AW70" t="str">
        <f>'Distributed Agilent Instruments'!D37</f>
        <v>Select One</v>
      </c>
      <c r="AX70" t="str">
        <f>'Distributed Agilent Instruments'!H37</f>
        <v/>
      </c>
      <c r="AY70" t="str">
        <f>'Distributed Agilent Instruments'!I37</f>
        <v/>
      </c>
      <c r="AZ70">
        <f>'Distributed Agilent Instruments'!J37</f>
        <v>0</v>
      </c>
      <c r="BA70"/>
      <c r="BB70"/>
      <c r="BC70"/>
      <c r="BD70"/>
      <c r="BE70"/>
      <c r="BF70"/>
      <c r="BG70"/>
      <c r="BH70"/>
      <c r="BI70"/>
      <c r="BJ70"/>
      <c r="BK70"/>
      <c r="BL70" s="201">
        <f t="shared" si="299"/>
        <v>29</v>
      </c>
      <c r="BM70">
        <f>'Distributed Waters Instruments'!C38</f>
        <v>0</v>
      </c>
      <c r="BN70">
        <f>'Distributed Waters Instruments'!D38</f>
        <v>0</v>
      </c>
      <c r="BO70" t="str">
        <f>'Distributed Waters Instruments'!G38</f>
        <v/>
      </c>
      <c r="BP70">
        <f>'Distributed Waters Instruments'!H38</f>
        <v>0</v>
      </c>
      <c r="BQ70"/>
      <c r="BR70"/>
      <c r="BS70"/>
      <c r="BT70"/>
      <c r="CB70" s="15">
        <f>'User Defined Systems'!B37</f>
        <v>32</v>
      </c>
      <c r="CC70" s="15">
        <f>'User Defined Systems'!C37</f>
        <v>0</v>
      </c>
      <c r="CD70" s="15">
        <f>'User Defined Systems'!D37</f>
        <v>0</v>
      </c>
      <c r="CE70" s="15">
        <f>'User Defined Systems'!E37</f>
        <v>0</v>
      </c>
      <c r="CF70" s="15">
        <f>'User Defined Systems'!F37</f>
        <v>0</v>
      </c>
    </row>
    <row r="71" spans="17:84" s="15" customFormat="1" ht="30" hidden="1" customHeight="1" x14ac:dyDescent="0.25">
      <c r="Q71" s="16"/>
      <c r="W71" s="17"/>
      <c r="Z71">
        <f t="shared" si="298"/>
        <v>33</v>
      </c>
      <c r="AA71" s="187">
        <f>'ChemStation Agilent Instruments'!F38</f>
        <v>0</v>
      </c>
      <c r="AB71" s="187">
        <f>'ChemStation Agilent Instruments'!C38</f>
        <v>0</v>
      </c>
      <c r="AC71" s="187" t="str">
        <f>'ChemStation Agilent Instruments'!D38</f>
        <v>Select One</v>
      </c>
      <c r="AD71" s="187">
        <f>'ChemStation Agilent Instruments'!E38</f>
        <v>0</v>
      </c>
      <c r="AE71" s="187" t="str">
        <f>'ChemStation Agilent Instruments'!J38</f>
        <v/>
      </c>
      <c r="AF71" s="187" t="str">
        <f>'ChemStation Agilent Instruments'!I38</f>
        <v/>
      </c>
      <c r="AG71" s="187">
        <f>'ChemStation Agilent Instruments'!K38</f>
        <v>0</v>
      </c>
      <c r="AH71"/>
      <c r="AI71"/>
      <c r="AJ71"/>
      <c r="AK71"/>
      <c r="AL71"/>
      <c r="AM71"/>
      <c r="AN71"/>
      <c r="AO71"/>
      <c r="AP71"/>
      <c r="AQ71"/>
      <c r="AR71"/>
      <c r="AS71"/>
      <c r="AT71" s="202">
        <f t="shared" si="300"/>
        <v>33</v>
      </c>
      <c r="AU71">
        <f>'Distributed Agilent Instruments'!E38</f>
        <v>0</v>
      </c>
      <c r="AV71">
        <f>'Distributed Agilent Instruments'!C38</f>
        <v>0</v>
      </c>
      <c r="AW71" t="str">
        <f>'Distributed Agilent Instruments'!D38</f>
        <v>Select One</v>
      </c>
      <c r="AX71" t="str">
        <f>'Distributed Agilent Instruments'!H38</f>
        <v/>
      </c>
      <c r="AY71" t="str">
        <f>'Distributed Agilent Instruments'!I38</f>
        <v/>
      </c>
      <c r="AZ71">
        <f>'Distributed Agilent Instruments'!J38</f>
        <v>0</v>
      </c>
      <c r="BA71"/>
      <c r="BB71"/>
      <c r="BC71"/>
      <c r="BD71"/>
      <c r="BE71"/>
      <c r="BF71"/>
      <c r="BG71"/>
      <c r="BH71"/>
      <c r="BI71"/>
      <c r="BJ71"/>
      <c r="BK71"/>
      <c r="BL71" s="201">
        <f t="shared" si="299"/>
        <v>30</v>
      </c>
      <c r="BM71">
        <f>'Distributed Waters Instruments'!C39</f>
        <v>0</v>
      </c>
      <c r="BN71">
        <f>'Distributed Waters Instruments'!D39</f>
        <v>0</v>
      </c>
      <c r="BO71" t="str">
        <f>'Distributed Waters Instruments'!G39</f>
        <v/>
      </c>
      <c r="BP71">
        <f>'Distributed Waters Instruments'!H39</f>
        <v>0</v>
      </c>
      <c r="BQ71"/>
      <c r="BR71"/>
      <c r="BS71"/>
      <c r="BT71"/>
      <c r="CB71" s="15">
        <f>'User Defined Systems'!B38</f>
        <v>33</v>
      </c>
      <c r="CC71" s="15">
        <f>'User Defined Systems'!C38</f>
        <v>0</v>
      </c>
      <c r="CD71" s="15">
        <f>'User Defined Systems'!D38</f>
        <v>0</v>
      </c>
      <c r="CE71" s="15">
        <f>'User Defined Systems'!E38</f>
        <v>0</v>
      </c>
      <c r="CF71" s="15">
        <f>'User Defined Systems'!F38</f>
        <v>0</v>
      </c>
    </row>
    <row r="72" spans="17:84" s="15" customFormat="1" ht="30" hidden="1" customHeight="1" x14ac:dyDescent="0.25">
      <c r="Q72" s="16"/>
      <c r="W72" s="17"/>
      <c r="Z72">
        <f t="shared" si="298"/>
        <v>34</v>
      </c>
      <c r="AA72" s="187">
        <f>'ChemStation Agilent Instruments'!F39</f>
        <v>0</v>
      </c>
      <c r="AB72" s="187">
        <f>'ChemStation Agilent Instruments'!C39</f>
        <v>0</v>
      </c>
      <c r="AC72" s="187" t="str">
        <f>'ChemStation Agilent Instruments'!D39</f>
        <v>Select One</v>
      </c>
      <c r="AD72" s="187">
        <f>'ChemStation Agilent Instruments'!E39</f>
        <v>0</v>
      </c>
      <c r="AE72" s="187" t="str">
        <f>'ChemStation Agilent Instruments'!J39</f>
        <v/>
      </c>
      <c r="AF72" s="187" t="str">
        <f>'ChemStation Agilent Instruments'!I39</f>
        <v/>
      </c>
      <c r="AG72" s="187">
        <f>'ChemStation Agilent Instruments'!K39</f>
        <v>0</v>
      </c>
      <c r="AH72"/>
      <c r="AI72"/>
      <c r="AJ72"/>
      <c r="AK72"/>
      <c r="AL72"/>
      <c r="AM72"/>
      <c r="AN72"/>
      <c r="AO72"/>
      <c r="AP72"/>
      <c r="AQ72"/>
      <c r="AR72"/>
      <c r="AS72"/>
      <c r="AT72" s="202">
        <f t="shared" si="300"/>
        <v>34</v>
      </c>
      <c r="AU72">
        <f>'Distributed Agilent Instruments'!E39</f>
        <v>0</v>
      </c>
      <c r="AV72">
        <f>'Distributed Agilent Instruments'!C39</f>
        <v>0</v>
      </c>
      <c r="AW72" t="str">
        <f>'Distributed Agilent Instruments'!D39</f>
        <v>Select One</v>
      </c>
      <c r="AX72" t="str">
        <f>'Distributed Agilent Instruments'!H39</f>
        <v/>
      </c>
      <c r="AY72" t="str">
        <f>'Distributed Agilent Instruments'!I39</f>
        <v/>
      </c>
      <c r="AZ72">
        <f>'Distributed Agilent Instruments'!J39</f>
        <v>0</v>
      </c>
      <c r="BA72"/>
      <c r="BB72"/>
      <c r="BC72"/>
      <c r="BD72"/>
      <c r="BE72"/>
      <c r="BF72"/>
      <c r="BG72"/>
      <c r="BH72"/>
      <c r="BI72"/>
      <c r="BJ72"/>
      <c r="BK72"/>
      <c r="BL72" s="201">
        <f t="shared" si="299"/>
        <v>31</v>
      </c>
      <c r="BM72">
        <f>'Distributed Waters Instruments'!C40</f>
        <v>0</v>
      </c>
      <c r="BN72">
        <f>'Distributed Waters Instruments'!D40</f>
        <v>0</v>
      </c>
      <c r="BO72" t="str">
        <f>'Distributed Waters Instruments'!G40</f>
        <v/>
      </c>
      <c r="BP72">
        <f>'Distributed Waters Instruments'!H40</f>
        <v>0</v>
      </c>
      <c r="BQ72"/>
      <c r="BR72"/>
      <c r="BS72"/>
      <c r="BT72"/>
      <c r="CB72" s="15">
        <f>'User Defined Systems'!B39</f>
        <v>34</v>
      </c>
      <c r="CC72" s="15">
        <f>'User Defined Systems'!C39</f>
        <v>0</v>
      </c>
      <c r="CD72" s="15">
        <f>'User Defined Systems'!D39</f>
        <v>0</v>
      </c>
      <c r="CE72" s="15">
        <f>'User Defined Systems'!E39</f>
        <v>0</v>
      </c>
      <c r="CF72" s="15">
        <f>'User Defined Systems'!F39</f>
        <v>0</v>
      </c>
    </row>
    <row r="73" spans="17:84" s="15" customFormat="1" ht="30" hidden="1" customHeight="1" x14ac:dyDescent="0.25">
      <c r="Q73" s="16"/>
      <c r="W73" s="17"/>
      <c r="Z73">
        <f t="shared" si="298"/>
        <v>35</v>
      </c>
      <c r="AA73" s="187">
        <f>'ChemStation Agilent Instruments'!F40</f>
        <v>0</v>
      </c>
      <c r="AB73" s="187">
        <f>'ChemStation Agilent Instruments'!C40</f>
        <v>0</v>
      </c>
      <c r="AC73" s="187" t="str">
        <f>'ChemStation Agilent Instruments'!D40</f>
        <v>Select One</v>
      </c>
      <c r="AD73" s="187">
        <f>'ChemStation Agilent Instruments'!E40</f>
        <v>0</v>
      </c>
      <c r="AE73" s="187" t="str">
        <f>'ChemStation Agilent Instruments'!J40</f>
        <v/>
      </c>
      <c r="AF73" s="187" t="str">
        <f>'ChemStation Agilent Instruments'!I40</f>
        <v/>
      </c>
      <c r="AG73" s="187">
        <f>'ChemStation Agilent Instruments'!K40</f>
        <v>0</v>
      </c>
      <c r="AH73"/>
      <c r="AI73"/>
      <c r="AJ73"/>
      <c r="AK73"/>
      <c r="AL73"/>
      <c r="AM73"/>
      <c r="AN73"/>
      <c r="AO73"/>
      <c r="AP73"/>
      <c r="AQ73"/>
      <c r="AR73"/>
      <c r="AS73"/>
      <c r="AT73" s="202">
        <f t="shared" si="300"/>
        <v>35</v>
      </c>
      <c r="AU73">
        <f>'Distributed Agilent Instruments'!E40</f>
        <v>0</v>
      </c>
      <c r="AV73">
        <f>'Distributed Agilent Instruments'!C40</f>
        <v>0</v>
      </c>
      <c r="AW73" t="str">
        <f>'Distributed Agilent Instruments'!D40</f>
        <v>Select One</v>
      </c>
      <c r="AX73" t="str">
        <f>'Distributed Agilent Instruments'!H40</f>
        <v/>
      </c>
      <c r="AY73" t="str">
        <f>'Distributed Agilent Instruments'!I40</f>
        <v/>
      </c>
      <c r="AZ73">
        <f>'Distributed Agilent Instruments'!J40</f>
        <v>0</v>
      </c>
      <c r="BA73"/>
      <c r="BB73"/>
      <c r="BC73"/>
      <c r="BD73"/>
      <c r="BE73"/>
      <c r="BF73"/>
      <c r="BG73"/>
      <c r="BH73"/>
      <c r="BI73"/>
      <c r="BJ73"/>
      <c r="BK73"/>
      <c r="BL73" s="201">
        <f t="shared" si="299"/>
        <v>32</v>
      </c>
      <c r="BM73">
        <f>'Distributed Waters Instruments'!C41</f>
        <v>0</v>
      </c>
      <c r="BN73">
        <f>'Distributed Waters Instruments'!D41</f>
        <v>0</v>
      </c>
      <c r="BO73" t="str">
        <f>'Distributed Waters Instruments'!G41</f>
        <v/>
      </c>
      <c r="BP73">
        <f>'Distributed Waters Instruments'!H41</f>
        <v>0</v>
      </c>
      <c r="BQ73"/>
      <c r="BR73"/>
      <c r="BS73"/>
      <c r="BT73"/>
      <c r="CB73" s="15">
        <f>'User Defined Systems'!B40</f>
        <v>35</v>
      </c>
      <c r="CC73" s="15">
        <f>'User Defined Systems'!C40</f>
        <v>0</v>
      </c>
      <c r="CD73" s="15" t="str">
        <f>'User Defined Systems'!D40</f>
        <v/>
      </c>
      <c r="CE73" s="15" t="str">
        <f>'User Defined Systems'!E40</f>
        <v/>
      </c>
      <c r="CF73" s="15">
        <f>'User Defined Systems'!F40</f>
        <v>0</v>
      </c>
    </row>
    <row r="74" spans="17:84" s="15" customFormat="1" ht="30" hidden="1" customHeight="1" x14ac:dyDescent="0.25">
      <c r="Q74" s="16"/>
      <c r="W74" s="17"/>
      <c r="Z74">
        <f t="shared" si="298"/>
        <v>36</v>
      </c>
      <c r="AA74" s="187">
        <f>'ChemStation Agilent Instruments'!F41</f>
        <v>0</v>
      </c>
      <c r="AB74" s="187">
        <f>'ChemStation Agilent Instruments'!C41</f>
        <v>0</v>
      </c>
      <c r="AC74" s="187" t="str">
        <f>'ChemStation Agilent Instruments'!D41</f>
        <v>Select One</v>
      </c>
      <c r="AD74" s="187">
        <f>'ChemStation Agilent Instruments'!E41</f>
        <v>0</v>
      </c>
      <c r="AE74" s="187" t="str">
        <f>'ChemStation Agilent Instruments'!J41</f>
        <v/>
      </c>
      <c r="AF74" s="187" t="str">
        <f>'ChemStation Agilent Instruments'!I41</f>
        <v/>
      </c>
      <c r="AG74" s="187">
        <f>'ChemStation Agilent Instruments'!K41</f>
        <v>0</v>
      </c>
      <c r="AH74"/>
      <c r="AI74"/>
      <c r="AJ74"/>
      <c r="AK74"/>
      <c r="AL74"/>
      <c r="AM74"/>
      <c r="AN74"/>
      <c r="AO74"/>
      <c r="AP74"/>
      <c r="AQ74"/>
      <c r="AR74"/>
      <c r="AS74"/>
      <c r="AT74" s="202">
        <f t="shared" si="300"/>
        <v>36</v>
      </c>
      <c r="AU74">
        <f>'Distributed Agilent Instruments'!E41</f>
        <v>0</v>
      </c>
      <c r="AV74">
        <f>'Distributed Agilent Instruments'!C41</f>
        <v>0</v>
      </c>
      <c r="AW74" t="str">
        <f>'Distributed Agilent Instruments'!D41</f>
        <v>Select One</v>
      </c>
      <c r="AX74" t="str">
        <f>'Distributed Agilent Instruments'!H41</f>
        <v/>
      </c>
      <c r="AY74" t="str">
        <f>'Distributed Agilent Instruments'!I41</f>
        <v/>
      </c>
      <c r="AZ74">
        <f>'Distributed Agilent Instruments'!J41</f>
        <v>0</v>
      </c>
      <c r="BA74"/>
      <c r="BB74"/>
      <c r="BC74"/>
      <c r="BD74"/>
      <c r="BE74"/>
      <c r="BF74"/>
      <c r="BG74"/>
      <c r="BH74"/>
      <c r="BI74"/>
      <c r="BJ74"/>
      <c r="BK74"/>
      <c r="BL74" s="201">
        <f t="shared" si="299"/>
        <v>33</v>
      </c>
      <c r="BM74">
        <f>'Distributed Waters Instruments'!C42</f>
        <v>0</v>
      </c>
      <c r="BN74">
        <f>'Distributed Waters Instruments'!D42</f>
        <v>0</v>
      </c>
      <c r="BO74" t="str">
        <f>'Distributed Waters Instruments'!G42</f>
        <v/>
      </c>
      <c r="BP74">
        <f>'Distributed Waters Instruments'!H42</f>
        <v>0</v>
      </c>
      <c r="BQ74"/>
      <c r="BR74"/>
      <c r="BS74"/>
      <c r="BT74"/>
      <c r="CB74" s="15">
        <f>'User Defined Systems'!B41</f>
        <v>36</v>
      </c>
      <c r="CC74" s="15">
        <f>'User Defined Systems'!C41</f>
        <v>0</v>
      </c>
      <c r="CD74" s="15">
        <f>'User Defined Systems'!D41</f>
        <v>0</v>
      </c>
      <c r="CE74" s="15">
        <f>'User Defined Systems'!E41</f>
        <v>0</v>
      </c>
      <c r="CF74" s="15">
        <f>'User Defined Systems'!F41</f>
        <v>0</v>
      </c>
    </row>
    <row r="75" spans="17:84" s="15" customFormat="1" ht="30" hidden="1" customHeight="1" x14ac:dyDescent="0.25">
      <c r="Q75" s="16"/>
      <c r="W75" s="17"/>
      <c r="Z75">
        <f t="shared" si="298"/>
        <v>37</v>
      </c>
      <c r="AA75" s="187">
        <f>'ChemStation Agilent Instruments'!F42</f>
        <v>0</v>
      </c>
      <c r="AB75" s="187">
        <f>'ChemStation Agilent Instruments'!C42</f>
        <v>0</v>
      </c>
      <c r="AC75" s="187" t="str">
        <f>'ChemStation Agilent Instruments'!D42</f>
        <v>Select One</v>
      </c>
      <c r="AD75" s="187">
        <f>'ChemStation Agilent Instruments'!E42</f>
        <v>0</v>
      </c>
      <c r="AE75" s="187" t="str">
        <f>'ChemStation Agilent Instruments'!J42</f>
        <v/>
      </c>
      <c r="AF75" s="187" t="str">
        <f>'ChemStation Agilent Instruments'!I42</f>
        <v/>
      </c>
      <c r="AG75" s="187">
        <f>'ChemStation Agilent Instruments'!K42</f>
        <v>0</v>
      </c>
      <c r="AH75"/>
      <c r="AI75"/>
      <c r="AJ75"/>
      <c r="AK75"/>
      <c r="AL75"/>
      <c r="AM75"/>
      <c r="AN75"/>
      <c r="AO75"/>
      <c r="AP75"/>
      <c r="AQ75"/>
      <c r="AR75"/>
      <c r="AS75"/>
      <c r="AT75" s="202">
        <f t="shared" si="300"/>
        <v>37</v>
      </c>
      <c r="AU75">
        <f>'Distributed Agilent Instruments'!E42</f>
        <v>0</v>
      </c>
      <c r="AV75">
        <f>'Distributed Agilent Instruments'!C42</f>
        <v>0</v>
      </c>
      <c r="AW75" t="str">
        <f>'Distributed Agilent Instruments'!D42</f>
        <v>Select One</v>
      </c>
      <c r="AX75" t="str">
        <f>'Distributed Agilent Instruments'!H42</f>
        <v/>
      </c>
      <c r="AY75" t="str">
        <f>'Distributed Agilent Instruments'!I42</f>
        <v/>
      </c>
      <c r="AZ75">
        <f>'Distributed Agilent Instruments'!J42</f>
        <v>0</v>
      </c>
      <c r="BA75"/>
      <c r="BB75"/>
      <c r="BC75"/>
      <c r="BD75"/>
      <c r="BE75"/>
      <c r="BF75"/>
      <c r="BG75"/>
      <c r="BH75"/>
      <c r="BI75"/>
      <c r="BJ75"/>
      <c r="BK75"/>
      <c r="BL75" s="201">
        <f t="shared" si="299"/>
        <v>34</v>
      </c>
      <c r="BM75">
        <f>'Distributed Waters Instruments'!C43</f>
        <v>0</v>
      </c>
      <c r="BN75">
        <f>'Distributed Waters Instruments'!D43</f>
        <v>0</v>
      </c>
      <c r="BO75" t="str">
        <f>'Distributed Waters Instruments'!G43</f>
        <v/>
      </c>
      <c r="BP75">
        <f>'Distributed Waters Instruments'!H43</f>
        <v>0</v>
      </c>
      <c r="BQ75"/>
      <c r="BR75"/>
      <c r="BS75"/>
      <c r="BT75"/>
      <c r="CB75" s="15">
        <f>'User Defined Systems'!B42</f>
        <v>37</v>
      </c>
      <c r="CC75" s="15">
        <f>'User Defined Systems'!C42</f>
        <v>0</v>
      </c>
      <c r="CD75" s="15">
        <f>'User Defined Systems'!D42</f>
        <v>0</v>
      </c>
      <c r="CE75" s="15">
        <f>'User Defined Systems'!E42</f>
        <v>0</v>
      </c>
      <c r="CF75" s="15">
        <f>'User Defined Systems'!F42</f>
        <v>0</v>
      </c>
    </row>
    <row r="76" spans="17:84" s="15" customFormat="1" ht="30" hidden="1" customHeight="1" x14ac:dyDescent="0.25">
      <c r="Q76" s="16"/>
      <c r="W76" s="17"/>
      <c r="Z76">
        <f t="shared" si="298"/>
        <v>38</v>
      </c>
      <c r="AA76" s="187">
        <f>'ChemStation Agilent Instruments'!F43</f>
        <v>0</v>
      </c>
      <c r="AB76" s="187">
        <f>'ChemStation Agilent Instruments'!C43</f>
        <v>0</v>
      </c>
      <c r="AC76" s="187" t="str">
        <f>'ChemStation Agilent Instruments'!D43</f>
        <v>Select One</v>
      </c>
      <c r="AD76" s="187">
        <f>'ChemStation Agilent Instruments'!E43</f>
        <v>0</v>
      </c>
      <c r="AE76" s="187" t="str">
        <f>'ChemStation Agilent Instruments'!J43</f>
        <v/>
      </c>
      <c r="AF76" s="187" t="str">
        <f>'ChemStation Agilent Instruments'!I43</f>
        <v/>
      </c>
      <c r="AG76" s="187">
        <f>'ChemStation Agilent Instruments'!K43</f>
        <v>0</v>
      </c>
      <c r="AH76"/>
      <c r="AI76"/>
      <c r="AJ76"/>
      <c r="AK76"/>
      <c r="AL76"/>
      <c r="AM76"/>
      <c r="AN76"/>
      <c r="AO76"/>
      <c r="AP76"/>
      <c r="AQ76"/>
      <c r="AR76"/>
      <c r="AS76"/>
      <c r="AT76" s="202">
        <f t="shared" si="300"/>
        <v>38</v>
      </c>
      <c r="AU76">
        <f>'Distributed Agilent Instruments'!E43</f>
        <v>0</v>
      </c>
      <c r="AV76">
        <f>'Distributed Agilent Instruments'!C43</f>
        <v>0</v>
      </c>
      <c r="AW76" t="str">
        <f>'Distributed Agilent Instruments'!D43</f>
        <v>Select One</v>
      </c>
      <c r="AX76" t="str">
        <f>'Distributed Agilent Instruments'!H43</f>
        <v/>
      </c>
      <c r="AY76" t="str">
        <f>'Distributed Agilent Instruments'!I43</f>
        <v/>
      </c>
      <c r="AZ76">
        <f>'Distributed Agilent Instruments'!J43</f>
        <v>0</v>
      </c>
      <c r="BA76"/>
      <c r="BB76"/>
      <c r="BC76"/>
      <c r="BD76"/>
      <c r="BE76"/>
      <c r="BF76"/>
      <c r="BG76"/>
      <c r="BH76"/>
      <c r="BI76"/>
      <c r="BJ76"/>
      <c r="BK76"/>
      <c r="BL76" s="201">
        <f t="shared" si="299"/>
        <v>35</v>
      </c>
      <c r="BM76">
        <f>'Distributed Waters Instruments'!C44</f>
        <v>0</v>
      </c>
      <c r="BN76">
        <f>'Distributed Waters Instruments'!D44</f>
        <v>0</v>
      </c>
      <c r="BO76" t="str">
        <f>'Distributed Waters Instruments'!G44</f>
        <v/>
      </c>
      <c r="BP76">
        <f>'Distributed Waters Instruments'!H44</f>
        <v>0</v>
      </c>
      <c r="BQ76"/>
      <c r="BR76"/>
      <c r="BS76"/>
      <c r="BT76"/>
      <c r="CB76" s="15">
        <f>'User Defined Systems'!B43</f>
        <v>38</v>
      </c>
      <c r="CC76" s="15">
        <f>'User Defined Systems'!C43</f>
        <v>0</v>
      </c>
      <c r="CD76" s="15">
        <f>'User Defined Systems'!D43</f>
        <v>0</v>
      </c>
      <c r="CE76" s="15">
        <f>'User Defined Systems'!E43</f>
        <v>0</v>
      </c>
      <c r="CF76" s="15">
        <f>'User Defined Systems'!F43</f>
        <v>0</v>
      </c>
    </row>
    <row r="77" spans="17:84" s="15" customFormat="1" ht="30" hidden="1" customHeight="1" x14ac:dyDescent="0.25">
      <c r="Q77" s="16"/>
      <c r="W77" s="17"/>
      <c r="Z77">
        <f t="shared" si="298"/>
        <v>39</v>
      </c>
      <c r="AA77" s="187">
        <f>'ChemStation Agilent Instruments'!F44</f>
        <v>0</v>
      </c>
      <c r="AB77" s="187">
        <f>'ChemStation Agilent Instruments'!C44</f>
        <v>0</v>
      </c>
      <c r="AC77" s="187" t="str">
        <f>'ChemStation Agilent Instruments'!D44</f>
        <v>Select One</v>
      </c>
      <c r="AD77" s="187">
        <f>'ChemStation Agilent Instruments'!E44</f>
        <v>0</v>
      </c>
      <c r="AE77" s="187" t="str">
        <f>'ChemStation Agilent Instruments'!J44</f>
        <v/>
      </c>
      <c r="AF77" s="187" t="str">
        <f>'ChemStation Agilent Instruments'!I44</f>
        <v/>
      </c>
      <c r="AG77" s="187">
        <f>'ChemStation Agilent Instruments'!K44</f>
        <v>0</v>
      </c>
      <c r="AH77"/>
      <c r="AI77"/>
      <c r="AJ77"/>
      <c r="AK77"/>
      <c r="AL77"/>
      <c r="AM77"/>
      <c r="AN77"/>
      <c r="AO77"/>
      <c r="AP77"/>
      <c r="AQ77"/>
      <c r="AR77"/>
      <c r="AS77"/>
      <c r="AT77" s="202">
        <f t="shared" si="300"/>
        <v>39</v>
      </c>
      <c r="AU77">
        <f>'Distributed Agilent Instruments'!E44</f>
        <v>0</v>
      </c>
      <c r="AV77">
        <f>'Distributed Agilent Instruments'!C44</f>
        <v>0</v>
      </c>
      <c r="AW77" t="str">
        <f>'Distributed Agilent Instruments'!D44</f>
        <v>Select One</v>
      </c>
      <c r="AX77" t="str">
        <f>'Distributed Agilent Instruments'!H44</f>
        <v/>
      </c>
      <c r="AY77" t="str">
        <f>'Distributed Agilent Instruments'!I44</f>
        <v/>
      </c>
      <c r="AZ77">
        <f>'Distributed Agilent Instruments'!J44</f>
        <v>0</v>
      </c>
      <c r="BA77"/>
      <c r="BB77"/>
      <c r="BC77"/>
      <c r="BD77"/>
      <c r="BE77"/>
      <c r="BF77"/>
      <c r="BG77"/>
      <c r="BH77"/>
      <c r="BI77"/>
      <c r="BJ77"/>
      <c r="BK77"/>
      <c r="BL77" s="201">
        <f t="shared" si="299"/>
        <v>36</v>
      </c>
      <c r="BM77">
        <f>'Distributed Waters Instruments'!C45</f>
        <v>0</v>
      </c>
      <c r="BN77">
        <f>'Distributed Waters Instruments'!D45</f>
        <v>0</v>
      </c>
      <c r="BO77" t="str">
        <f>'Distributed Waters Instruments'!G45</f>
        <v/>
      </c>
      <c r="BP77">
        <f>'Distributed Waters Instruments'!H45</f>
        <v>0</v>
      </c>
      <c r="BQ77"/>
      <c r="BR77"/>
      <c r="BS77"/>
      <c r="BT77"/>
      <c r="CB77" s="15">
        <f>'User Defined Systems'!B44</f>
        <v>39</v>
      </c>
      <c r="CC77" s="15">
        <f>'User Defined Systems'!C44</f>
        <v>0</v>
      </c>
      <c r="CD77" s="15">
        <f>'User Defined Systems'!D44</f>
        <v>0</v>
      </c>
      <c r="CE77" s="15">
        <f>'User Defined Systems'!E44</f>
        <v>0</v>
      </c>
      <c r="CF77" s="15">
        <f>'User Defined Systems'!F44</f>
        <v>0</v>
      </c>
    </row>
    <row r="78" spans="17:84" s="15" customFormat="1" ht="30" hidden="1" customHeight="1" x14ac:dyDescent="0.25">
      <c r="Q78" s="16"/>
      <c r="W78" s="17"/>
      <c r="Z78">
        <f t="shared" si="298"/>
        <v>40</v>
      </c>
      <c r="AA78" s="187">
        <f>'ChemStation Agilent Instruments'!F45</f>
        <v>0</v>
      </c>
      <c r="AB78" s="187">
        <f>'ChemStation Agilent Instruments'!C45</f>
        <v>0</v>
      </c>
      <c r="AC78" s="187" t="str">
        <f>'ChemStation Agilent Instruments'!D45</f>
        <v>Select One</v>
      </c>
      <c r="AD78" s="187">
        <f>'ChemStation Agilent Instruments'!E45</f>
        <v>0</v>
      </c>
      <c r="AE78" s="187" t="str">
        <f>'ChemStation Agilent Instruments'!J45</f>
        <v/>
      </c>
      <c r="AF78" s="187" t="str">
        <f>'ChemStation Agilent Instruments'!I45</f>
        <v/>
      </c>
      <c r="AG78" s="187">
        <f>'ChemStation Agilent Instruments'!K45</f>
        <v>0</v>
      </c>
      <c r="AH78"/>
      <c r="AI78"/>
      <c r="AJ78"/>
      <c r="AK78"/>
      <c r="AL78"/>
      <c r="AM78"/>
      <c r="AN78"/>
      <c r="AO78"/>
      <c r="AP78"/>
      <c r="AQ78"/>
      <c r="AR78"/>
      <c r="AS78"/>
      <c r="AT78" s="202">
        <f t="shared" si="300"/>
        <v>40</v>
      </c>
      <c r="AU78">
        <f>'Distributed Agilent Instruments'!E45</f>
        <v>0</v>
      </c>
      <c r="AV78">
        <f>'Distributed Agilent Instruments'!C45</f>
        <v>0</v>
      </c>
      <c r="AW78" t="str">
        <f>'Distributed Agilent Instruments'!D45</f>
        <v>Select One</v>
      </c>
      <c r="AX78" t="str">
        <f>'Distributed Agilent Instruments'!H45</f>
        <v/>
      </c>
      <c r="AY78" t="str">
        <f>'Distributed Agilent Instruments'!I45</f>
        <v/>
      </c>
      <c r="AZ78">
        <f>'Distributed Agilent Instruments'!J45</f>
        <v>0</v>
      </c>
      <c r="BA78"/>
      <c r="BB78"/>
      <c r="BC78"/>
      <c r="BD78"/>
      <c r="BE78"/>
      <c r="BF78"/>
      <c r="BG78"/>
      <c r="BH78"/>
      <c r="BI78"/>
      <c r="BJ78"/>
      <c r="BK78"/>
      <c r="BL78" s="201">
        <f t="shared" si="299"/>
        <v>37</v>
      </c>
      <c r="BM78">
        <f>'Distributed Waters Instruments'!C46</f>
        <v>0</v>
      </c>
      <c r="BN78">
        <f>'Distributed Waters Instruments'!D46</f>
        <v>0</v>
      </c>
      <c r="BO78" t="str">
        <f>'Distributed Waters Instruments'!G46</f>
        <v/>
      </c>
      <c r="BP78">
        <f>'Distributed Waters Instruments'!H46</f>
        <v>0</v>
      </c>
      <c r="BQ78"/>
      <c r="BR78"/>
      <c r="BS78"/>
      <c r="BT78"/>
      <c r="CB78" s="15">
        <f>'User Defined Systems'!B45</f>
        <v>40</v>
      </c>
      <c r="CC78" s="15">
        <f>'User Defined Systems'!C45</f>
        <v>0</v>
      </c>
      <c r="CD78" s="15" t="str">
        <f>'User Defined Systems'!D45</f>
        <v/>
      </c>
      <c r="CE78" s="15" t="str">
        <f>'User Defined Systems'!E45</f>
        <v/>
      </c>
      <c r="CF78" s="15">
        <f>'User Defined Systems'!F45</f>
        <v>0</v>
      </c>
    </row>
    <row r="79" spans="17:84" s="15" customFormat="1" ht="30" hidden="1" customHeight="1" x14ac:dyDescent="0.25">
      <c r="Q79" s="16"/>
      <c r="W79" s="17"/>
      <c r="Z79">
        <f t="shared" si="298"/>
        <v>41</v>
      </c>
      <c r="AA79" s="187">
        <f>'ChemStation Agilent Instruments'!F46</f>
        <v>0</v>
      </c>
      <c r="AB79" s="187">
        <f>'ChemStation Agilent Instruments'!C46</f>
        <v>0</v>
      </c>
      <c r="AC79" s="187" t="str">
        <f>'ChemStation Agilent Instruments'!D46</f>
        <v>Select One</v>
      </c>
      <c r="AD79" s="187">
        <f>'ChemStation Agilent Instruments'!E46</f>
        <v>0</v>
      </c>
      <c r="AE79" s="187" t="str">
        <f>'ChemStation Agilent Instruments'!J46</f>
        <v/>
      </c>
      <c r="AF79" s="187" t="str">
        <f>'ChemStation Agilent Instruments'!I46</f>
        <v/>
      </c>
      <c r="AG79" s="187">
        <f>'ChemStation Agilent Instruments'!K46</f>
        <v>0</v>
      </c>
      <c r="AH79"/>
      <c r="AI79"/>
      <c r="AJ79"/>
      <c r="AK79"/>
      <c r="AL79"/>
      <c r="AM79"/>
      <c r="AN79"/>
      <c r="AO79"/>
      <c r="AP79"/>
      <c r="AQ79"/>
      <c r="AR79"/>
      <c r="AS79"/>
      <c r="AT79" s="202">
        <f t="shared" si="300"/>
        <v>41</v>
      </c>
      <c r="AU79">
        <f>'Distributed Agilent Instruments'!E46</f>
        <v>0</v>
      </c>
      <c r="AV79">
        <f>'Distributed Agilent Instruments'!C46</f>
        <v>0</v>
      </c>
      <c r="AW79" t="str">
        <f>'Distributed Agilent Instruments'!D46</f>
        <v>Select One</v>
      </c>
      <c r="AX79" t="str">
        <f>'Distributed Agilent Instruments'!H46</f>
        <v/>
      </c>
      <c r="AY79" t="str">
        <f>'Distributed Agilent Instruments'!I46</f>
        <v/>
      </c>
      <c r="AZ79">
        <f>'Distributed Agilent Instruments'!J46</f>
        <v>0</v>
      </c>
      <c r="BA79"/>
      <c r="BB79"/>
      <c r="BC79"/>
      <c r="BD79"/>
      <c r="BE79"/>
      <c r="BF79"/>
      <c r="BG79"/>
      <c r="BH79"/>
      <c r="BI79"/>
      <c r="BJ79"/>
      <c r="BK79"/>
      <c r="BL79" s="201">
        <f t="shared" si="299"/>
        <v>38</v>
      </c>
      <c r="BM79">
        <f>'Distributed Waters Instruments'!C47</f>
        <v>0</v>
      </c>
      <c r="BN79">
        <f>'Distributed Waters Instruments'!D47</f>
        <v>0</v>
      </c>
      <c r="BO79" t="str">
        <f>'Distributed Waters Instruments'!G47</f>
        <v/>
      </c>
      <c r="BP79">
        <f>'Distributed Waters Instruments'!H47</f>
        <v>0</v>
      </c>
      <c r="BQ79"/>
      <c r="BR79"/>
      <c r="BS79"/>
      <c r="BT79"/>
      <c r="CB79" s="15">
        <f>'User Defined Systems'!B46</f>
        <v>41</v>
      </c>
      <c r="CC79" s="15">
        <f>'User Defined Systems'!C46</f>
        <v>0</v>
      </c>
      <c r="CD79" s="15">
        <f>'User Defined Systems'!D46</f>
        <v>0</v>
      </c>
      <c r="CE79" s="15">
        <f>'User Defined Systems'!E46</f>
        <v>0</v>
      </c>
      <c r="CF79" s="15">
        <f>'User Defined Systems'!F46</f>
        <v>0</v>
      </c>
    </row>
    <row r="80" spans="17:84" s="15" customFormat="1" ht="30" hidden="1" customHeight="1" x14ac:dyDescent="0.25">
      <c r="Q80" s="16"/>
      <c r="W80" s="17"/>
      <c r="Z80">
        <f t="shared" si="298"/>
        <v>42</v>
      </c>
      <c r="AA80" s="187">
        <f>'ChemStation Agilent Instruments'!F47</f>
        <v>0</v>
      </c>
      <c r="AB80" s="187">
        <f>'ChemStation Agilent Instruments'!C47</f>
        <v>0</v>
      </c>
      <c r="AC80" s="187" t="str">
        <f>'ChemStation Agilent Instruments'!D47</f>
        <v>Select One</v>
      </c>
      <c r="AD80" s="187">
        <f>'ChemStation Agilent Instruments'!E47</f>
        <v>0</v>
      </c>
      <c r="AE80" s="187" t="str">
        <f>'ChemStation Agilent Instruments'!J47</f>
        <v/>
      </c>
      <c r="AF80" s="187" t="str">
        <f>'ChemStation Agilent Instruments'!I47</f>
        <v/>
      </c>
      <c r="AG80" s="187">
        <f>'ChemStation Agilent Instruments'!K47</f>
        <v>0</v>
      </c>
      <c r="AH80"/>
      <c r="AI80"/>
      <c r="AJ80"/>
      <c r="AK80"/>
      <c r="AL80"/>
      <c r="AM80"/>
      <c r="AN80"/>
      <c r="AO80"/>
      <c r="AP80"/>
      <c r="AQ80"/>
      <c r="AR80"/>
      <c r="AS80"/>
      <c r="AT80" s="202">
        <f t="shared" si="300"/>
        <v>42</v>
      </c>
      <c r="AU80">
        <f>'Distributed Agilent Instruments'!E47</f>
        <v>0</v>
      </c>
      <c r="AV80">
        <f>'Distributed Agilent Instruments'!C47</f>
        <v>0</v>
      </c>
      <c r="AW80" t="str">
        <f>'Distributed Agilent Instruments'!D47</f>
        <v>Select One</v>
      </c>
      <c r="AX80" t="str">
        <f>'Distributed Agilent Instruments'!H47</f>
        <v/>
      </c>
      <c r="AY80" t="str">
        <f>'Distributed Agilent Instruments'!I47</f>
        <v/>
      </c>
      <c r="AZ80">
        <f>'Distributed Agilent Instruments'!J47</f>
        <v>0</v>
      </c>
      <c r="BA80"/>
      <c r="BB80"/>
      <c r="BC80"/>
      <c r="BD80"/>
      <c r="BE80"/>
      <c r="BF80"/>
      <c r="BG80"/>
      <c r="BH80"/>
      <c r="BI80"/>
      <c r="BJ80"/>
      <c r="BK80"/>
      <c r="BL80" s="201">
        <f t="shared" si="299"/>
        <v>39</v>
      </c>
      <c r="BM80">
        <f>'Distributed Waters Instruments'!C48</f>
        <v>0</v>
      </c>
      <c r="BN80">
        <f>'Distributed Waters Instruments'!D48</f>
        <v>0</v>
      </c>
      <c r="BO80" t="str">
        <f>'Distributed Waters Instruments'!G48</f>
        <v/>
      </c>
      <c r="BP80">
        <f>'Distributed Waters Instruments'!H48</f>
        <v>0</v>
      </c>
      <c r="BQ80"/>
      <c r="BR80"/>
      <c r="BS80"/>
      <c r="BT80"/>
      <c r="CB80" s="15">
        <f>'User Defined Systems'!B47</f>
        <v>42</v>
      </c>
      <c r="CC80" s="15">
        <f>'User Defined Systems'!C47</f>
        <v>0</v>
      </c>
      <c r="CD80" s="15">
        <f>'User Defined Systems'!D47</f>
        <v>0</v>
      </c>
      <c r="CE80" s="15">
        <f>'User Defined Systems'!E47</f>
        <v>0</v>
      </c>
      <c r="CF80" s="15">
        <f>'User Defined Systems'!F47</f>
        <v>0</v>
      </c>
    </row>
    <row r="81" spans="17:84" s="15" customFormat="1" ht="30" hidden="1" customHeight="1" x14ac:dyDescent="0.25">
      <c r="Q81" s="16"/>
      <c r="W81" s="17"/>
      <c r="Z81">
        <f t="shared" si="298"/>
        <v>43</v>
      </c>
      <c r="AA81" s="187">
        <f>'ChemStation Agilent Instruments'!F48</f>
        <v>0</v>
      </c>
      <c r="AB81" s="187">
        <f>'ChemStation Agilent Instruments'!C48</f>
        <v>0</v>
      </c>
      <c r="AC81" s="187" t="str">
        <f>'ChemStation Agilent Instruments'!D48</f>
        <v>Select One</v>
      </c>
      <c r="AD81" s="187">
        <f>'ChemStation Agilent Instruments'!E48</f>
        <v>0</v>
      </c>
      <c r="AE81" s="187" t="str">
        <f>'ChemStation Agilent Instruments'!J48</f>
        <v/>
      </c>
      <c r="AF81" s="187" t="str">
        <f>'ChemStation Agilent Instruments'!I48</f>
        <v/>
      </c>
      <c r="AG81" s="187">
        <f>'ChemStation Agilent Instruments'!K48</f>
        <v>0</v>
      </c>
      <c r="AH81"/>
      <c r="AI81"/>
      <c r="AJ81"/>
      <c r="AK81"/>
      <c r="AL81"/>
      <c r="AM81"/>
      <c r="AN81"/>
      <c r="AO81"/>
      <c r="AP81"/>
      <c r="AQ81"/>
      <c r="AR81"/>
      <c r="AS81"/>
      <c r="AT81" s="202">
        <f t="shared" si="300"/>
        <v>43</v>
      </c>
      <c r="AU81">
        <f>'Distributed Agilent Instruments'!E48</f>
        <v>0</v>
      </c>
      <c r="AV81">
        <f>'Distributed Agilent Instruments'!C48</f>
        <v>0</v>
      </c>
      <c r="AW81" t="str">
        <f>'Distributed Agilent Instruments'!D48</f>
        <v>Select One</v>
      </c>
      <c r="AX81" t="str">
        <f>'Distributed Agilent Instruments'!H48</f>
        <v/>
      </c>
      <c r="AY81" t="str">
        <f>'Distributed Agilent Instruments'!I48</f>
        <v/>
      </c>
      <c r="AZ81">
        <f>'Distributed Agilent Instruments'!J48</f>
        <v>0</v>
      </c>
      <c r="BA81"/>
      <c r="BB81"/>
      <c r="BC81"/>
      <c r="BD81"/>
      <c r="BE81"/>
      <c r="BF81"/>
      <c r="BG81"/>
      <c r="BH81"/>
      <c r="BI81"/>
      <c r="BJ81"/>
      <c r="BK81"/>
      <c r="BL81" s="201">
        <f t="shared" si="299"/>
        <v>40</v>
      </c>
      <c r="BM81">
        <f>'Distributed Waters Instruments'!C49</f>
        <v>0</v>
      </c>
      <c r="BN81">
        <f>'Distributed Waters Instruments'!D49</f>
        <v>0</v>
      </c>
      <c r="BO81" t="str">
        <f>'Distributed Waters Instruments'!G49</f>
        <v/>
      </c>
      <c r="BP81">
        <f>'Distributed Waters Instruments'!H49</f>
        <v>0</v>
      </c>
      <c r="BQ81"/>
      <c r="BR81"/>
      <c r="BS81"/>
      <c r="BT81"/>
      <c r="CB81" s="15">
        <f>'User Defined Systems'!B48</f>
        <v>43</v>
      </c>
      <c r="CC81" s="15">
        <f>'User Defined Systems'!C48</f>
        <v>0</v>
      </c>
      <c r="CD81" s="15">
        <f>'User Defined Systems'!D48</f>
        <v>0</v>
      </c>
      <c r="CE81" s="15">
        <f>'User Defined Systems'!E48</f>
        <v>0</v>
      </c>
      <c r="CF81" s="15">
        <f>'User Defined Systems'!F48</f>
        <v>0</v>
      </c>
    </row>
    <row r="82" spans="17:84" s="15" customFormat="1" ht="30" hidden="1" customHeight="1" x14ac:dyDescent="0.25">
      <c r="Q82" s="16"/>
      <c r="W82" s="17"/>
      <c r="Z82">
        <f t="shared" si="298"/>
        <v>44</v>
      </c>
      <c r="AA82" s="187">
        <f>'ChemStation Agilent Instruments'!F49</f>
        <v>0</v>
      </c>
      <c r="AB82" s="187">
        <f>'ChemStation Agilent Instruments'!C49</f>
        <v>0</v>
      </c>
      <c r="AC82" s="187" t="str">
        <f>'ChemStation Agilent Instruments'!D49</f>
        <v>Select One</v>
      </c>
      <c r="AD82" s="187">
        <f>'ChemStation Agilent Instruments'!E49</f>
        <v>0</v>
      </c>
      <c r="AE82" s="187" t="str">
        <f>'ChemStation Agilent Instruments'!J49</f>
        <v/>
      </c>
      <c r="AF82" s="187" t="str">
        <f>'ChemStation Agilent Instruments'!I49</f>
        <v/>
      </c>
      <c r="AG82" s="187">
        <f>'ChemStation Agilent Instruments'!K49</f>
        <v>0</v>
      </c>
      <c r="AH82"/>
      <c r="AI82"/>
      <c r="AJ82"/>
      <c r="AK82"/>
      <c r="AL82"/>
      <c r="AM82"/>
      <c r="AN82"/>
      <c r="AO82"/>
      <c r="AP82"/>
      <c r="AQ82"/>
      <c r="AR82"/>
      <c r="AS82"/>
      <c r="AT82" s="202">
        <f t="shared" si="300"/>
        <v>44</v>
      </c>
      <c r="AU82">
        <f>'Distributed Agilent Instruments'!E49</f>
        <v>0</v>
      </c>
      <c r="AV82">
        <f>'Distributed Agilent Instruments'!C49</f>
        <v>0</v>
      </c>
      <c r="AW82" t="str">
        <f>'Distributed Agilent Instruments'!D49</f>
        <v>Select One</v>
      </c>
      <c r="AX82" t="str">
        <f>'Distributed Agilent Instruments'!H49</f>
        <v/>
      </c>
      <c r="AY82" t="str">
        <f>'Distributed Agilent Instruments'!I49</f>
        <v/>
      </c>
      <c r="AZ82">
        <f>'Distributed Agilent Instruments'!J49</f>
        <v>0</v>
      </c>
      <c r="BA82"/>
      <c r="BB82"/>
      <c r="BC82"/>
      <c r="BD82"/>
      <c r="BE82"/>
      <c r="BF82"/>
      <c r="BG82"/>
      <c r="BH82"/>
      <c r="BI82"/>
      <c r="BJ82"/>
      <c r="BK82"/>
      <c r="BL82" s="201">
        <f t="shared" si="299"/>
        <v>41</v>
      </c>
      <c r="BM82">
        <f>'Distributed Waters Instruments'!C50</f>
        <v>0</v>
      </c>
      <c r="BN82">
        <f>'Distributed Waters Instruments'!D50</f>
        <v>0</v>
      </c>
      <c r="BO82" t="str">
        <f>'Distributed Waters Instruments'!G50</f>
        <v/>
      </c>
      <c r="BP82">
        <f>'Distributed Waters Instruments'!H50</f>
        <v>0</v>
      </c>
      <c r="BQ82"/>
      <c r="BR82"/>
      <c r="BS82"/>
      <c r="BT82"/>
      <c r="CB82" s="15">
        <f>'User Defined Systems'!B49</f>
        <v>44</v>
      </c>
      <c r="CC82" s="15">
        <f>'User Defined Systems'!C49</f>
        <v>0</v>
      </c>
      <c r="CD82" s="15">
        <f>'User Defined Systems'!D49</f>
        <v>0</v>
      </c>
      <c r="CE82" s="15">
        <f>'User Defined Systems'!E49</f>
        <v>0</v>
      </c>
      <c r="CF82" s="15">
        <f>'User Defined Systems'!F49</f>
        <v>0</v>
      </c>
    </row>
    <row r="83" spans="17:84" s="15" customFormat="1" ht="30" hidden="1" customHeight="1" x14ac:dyDescent="0.25">
      <c r="Q83" s="16"/>
      <c r="W83" s="17"/>
      <c r="Z83">
        <f t="shared" si="298"/>
        <v>45</v>
      </c>
      <c r="AA83" s="187">
        <f>'ChemStation Agilent Instruments'!F50</f>
        <v>0</v>
      </c>
      <c r="AB83" s="187">
        <f>'ChemStation Agilent Instruments'!C50</f>
        <v>0</v>
      </c>
      <c r="AC83" s="187" t="str">
        <f>'ChemStation Agilent Instruments'!D50</f>
        <v>Select One</v>
      </c>
      <c r="AD83" s="187">
        <f>'ChemStation Agilent Instruments'!E50</f>
        <v>0</v>
      </c>
      <c r="AE83" s="187" t="str">
        <f>'ChemStation Agilent Instruments'!J50</f>
        <v/>
      </c>
      <c r="AF83" s="187" t="str">
        <f>'ChemStation Agilent Instruments'!I50</f>
        <v/>
      </c>
      <c r="AG83" s="187">
        <f>'ChemStation Agilent Instruments'!K50</f>
        <v>0</v>
      </c>
      <c r="AH83"/>
      <c r="AI83"/>
      <c r="AJ83"/>
      <c r="AK83"/>
      <c r="AL83"/>
      <c r="AM83"/>
      <c r="AN83"/>
      <c r="AO83"/>
      <c r="AP83"/>
      <c r="AQ83"/>
      <c r="AR83"/>
      <c r="AS83"/>
      <c r="AT83" s="202">
        <f t="shared" si="300"/>
        <v>45</v>
      </c>
      <c r="AU83">
        <f>'Distributed Agilent Instruments'!E50</f>
        <v>0</v>
      </c>
      <c r="AV83">
        <f>'Distributed Agilent Instruments'!C50</f>
        <v>0</v>
      </c>
      <c r="AW83" t="str">
        <f>'Distributed Agilent Instruments'!D50</f>
        <v>Select One</v>
      </c>
      <c r="AX83" t="str">
        <f>'Distributed Agilent Instruments'!H50</f>
        <v/>
      </c>
      <c r="AY83" t="str">
        <f>'Distributed Agilent Instruments'!I50</f>
        <v/>
      </c>
      <c r="AZ83">
        <f>'Distributed Agilent Instruments'!J50</f>
        <v>0</v>
      </c>
      <c r="BA83"/>
      <c r="BB83"/>
      <c r="BC83"/>
      <c r="BD83"/>
      <c r="BE83"/>
      <c r="BF83"/>
      <c r="BG83"/>
      <c r="BH83"/>
      <c r="BI83"/>
      <c r="BJ83"/>
      <c r="BK83"/>
      <c r="BL83" s="201">
        <f t="shared" si="299"/>
        <v>42</v>
      </c>
      <c r="BM83">
        <f>'Distributed Waters Instruments'!C51</f>
        <v>0</v>
      </c>
      <c r="BN83">
        <f>'Distributed Waters Instruments'!D51</f>
        <v>0</v>
      </c>
      <c r="BO83" t="str">
        <f>'Distributed Waters Instruments'!G51</f>
        <v/>
      </c>
      <c r="BP83">
        <f>'Distributed Waters Instruments'!H51</f>
        <v>0</v>
      </c>
      <c r="BQ83"/>
      <c r="BR83"/>
      <c r="BS83"/>
      <c r="BT83"/>
      <c r="CB83" s="15">
        <f>'User Defined Systems'!B50</f>
        <v>45</v>
      </c>
      <c r="CC83" s="15">
        <f>'User Defined Systems'!C50</f>
        <v>0</v>
      </c>
      <c r="CD83" s="15" t="str">
        <f>'User Defined Systems'!D50</f>
        <v/>
      </c>
      <c r="CE83" s="15" t="str">
        <f>'User Defined Systems'!E50</f>
        <v/>
      </c>
      <c r="CF83" s="15">
        <f>'User Defined Systems'!F50</f>
        <v>0</v>
      </c>
    </row>
    <row r="84" spans="17:84" s="15" customFormat="1" ht="30" hidden="1" customHeight="1" x14ac:dyDescent="0.25">
      <c r="Q84" s="16"/>
      <c r="W84" s="17"/>
      <c r="Z84">
        <f t="shared" si="298"/>
        <v>46</v>
      </c>
      <c r="AA84" s="187">
        <f>'ChemStation Agilent Instruments'!F51</f>
        <v>0</v>
      </c>
      <c r="AB84" s="187">
        <f>'ChemStation Agilent Instruments'!C51</f>
        <v>0</v>
      </c>
      <c r="AC84" s="187" t="str">
        <f>'ChemStation Agilent Instruments'!D51</f>
        <v>Select One</v>
      </c>
      <c r="AD84" s="187">
        <f>'ChemStation Agilent Instruments'!E51</f>
        <v>0</v>
      </c>
      <c r="AE84" s="187" t="str">
        <f>'ChemStation Agilent Instruments'!J51</f>
        <v/>
      </c>
      <c r="AF84" s="187" t="str">
        <f>'ChemStation Agilent Instruments'!I51</f>
        <v/>
      </c>
      <c r="AG84" s="187">
        <f>'ChemStation Agilent Instruments'!K51</f>
        <v>0</v>
      </c>
      <c r="AH84"/>
      <c r="AI84"/>
      <c r="AJ84"/>
      <c r="AK84"/>
      <c r="AL84"/>
      <c r="AM84"/>
      <c r="AN84"/>
      <c r="AO84"/>
      <c r="AP84"/>
      <c r="AQ84"/>
      <c r="AR84"/>
      <c r="AS84"/>
      <c r="AT84" s="202">
        <f t="shared" si="300"/>
        <v>46</v>
      </c>
      <c r="AU84">
        <f>'Distributed Agilent Instruments'!E51</f>
        <v>0</v>
      </c>
      <c r="AV84">
        <f>'Distributed Agilent Instruments'!C51</f>
        <v>0</v>
      </c>
      <c r="AW84" t="str">
        <f>'Distributed Agilent Instruments'!D51</f>
        <v>Select One</v>
      </c>
      <c r="AX84" t="str">
        <f>'Distributed Agilent Instruments'!H51</f>
        <v/>
      </c>
      <c r="AY84" t="str">
        <f>'Distributed Agilent Instruments'!I51</f>
        <v/>
      </c>
      <c r="AZ84">
        <f>'Distributed Agilent Instruments'!J51</f>
        <v>0</v>
      </c>
      <c r="BA84"/>
      <c r="BB84"/>
      <c r="BC84"/>
      <c r="BD84"/>
      <c r="BE84"/>
      <c r="BF84"/>
      <c r="BG84"/>
      <c r="BH84"/>
      <c r="BI84"/>
      <c r="BJ84"/>
      <c r="BK84"/>
      <c r="BL84" s="201">
        <f t="shared" si="299"/>
        <v>43</v>
      </c>
      <c r="BM84">
        <f>'Distributed Waters Instruments'!C52</f>
        <v>0</v>
      </c>
      <c r="BN84">
        <f>'Distributed Waters Instruments'!D52</f>
        <v>0</v>
      </c>
      <c r="BO84" t="str">
        <f>'Distributed Waters Instruments'!G52</f>
        <v/>
      </c>
      <c r="BP84">
        <f>'Distributed Waters Instruments'!H52</f>
        <v>0</v>
      </c>
      <c r="BQ84"/>
      <c r="BR84"/>
      <c r="BS84"/>
      <c r="BT84"/>
      <c r="CB84" s="15">
        <f>'User Defined Systems'!B51</f>
        <v>46</v>
      </c>
      <c r="CC84" s="15">
        <f>'User Defined Systems'!C51</f>
        <v>0</v>
      </c>
      <c r="CD84" s="15">
        <f>'User Defined Systems'!D51</f>
        <v>0</v>
      </c>
      <c r="CE84" s="15">
        <f>'User Defined Systems'!E51</f>
        <v>0</v>
      </c>
      <c r="CF84" s="15">
        <f>'User Defined Systems'!F51</f>
        <v>0</v>
      </c>
    </row>
    <row r="85" spans="17:84" s="15" customFormat="1" ht="30" hidden="1" customHeight="1" x14ac:dyDescent="0.25">
      <c r="Q85" s="16"/>
      <c r="W85" s="17"/>
      <c r="Z85">
        <f t="shared" si="298"/>
        <v>47</v>
      </c>
      <c r="AA85" s="187">
        <f>'ChemStation Agilent Instruments'!F52</f>
        <v>0</v>
      </c>
      <c r="AB85" s="187">
        <f>'ChemStation Agilent Instruments'!C52</f>
        <v>0</v>
      </c>
      <c r="AC85" s="187" t="str">
        <f>'ChemStation Agilent Instruments'!D52</f>
        <v>Select One</v>
      </c>
      <c r="AD85" s="187">
        <f>'ChemStation Agilent Instruments'!E52</f>
        <v>0</v>
      </c>
      <c r="AE85" s="187" t="str">
        <f>'ChemStation Agilent Instruments'!J52</f>
        <v/>
      </c>
      <c r="AF85" s="187" t="str">
        <f>'ChemStation Agilent Instruments'!I52</f>
        <v/>
      </c>
      <c r="AG85" s="187">
        <f>'ChemStation Agilent Instruments'!K52</f>
        <v>0</v>
      </c>
      <c r="AH85"/>
      <c r="AI85"/>
      <c r="AJ85"/>
      <c r="AK85"/>
      <c r="AL85"/>
      <c r="AM85"/>
      <c r="AN85"/>
      <c r="AO85"/>
      <c r="AP85"/>
      <c r="AQ85"/>
      <c r="AR85"/>
      <c r="AS85"/>
      <c r="AT85" s="202">
        <f t="shared" si="300"/>
        <v>47</v>
      </c>
      <c r="AU85">
        <f>'Distributed Agilent Instruments'!E52</f>
        <v>0</v>
      </c>
      <c r="AV85">
        <f>'Distributed Agilent Instruments'!C52</f>
        <v>0</v>
      </c>
      <c r="AW85" t="str">
        <f>'Distributed Agilent Instruments'!D52</f>
        <v>Select One</v>
      </c>
      <c r="AX85" t="str">
        <f>'Distributed Agilent Instruments'!H52</f>
        <v/>
      </c>
      <c r="AY85" t="str">
        <f>'Distributed Agilent Instruments'!I52</f>
        <v/>
      </c>
      <c r="AZ85">
        <f>'Distributed Agilent Instruments'!J52</f>
        <v>0</v>
      </c>
      <c r="BA85"/>
      <c r="BB85"/>
      <c r="BC85"/>
      <c r="BD85"/>
      <c r="BE85"/>
      <c r="BF85"/>
      <c r="BG85"/>
      <c r="BH85"/>
      <c r="BI85"/>
      <c r="BJ85"/>
      <c r="BK85"/>
      <c r="BL85" s="201">
        <f t="shared" si="299"/>
        <v>44</v>
      </c>
      <c r="BM85">
        <f>'Distributed Waters Instruments'!C53</f>
        <v>0</v>
      </c>
      <c r="BN85">
        <f>'Distributed Waters Instruments'!D53</f>
        <v>0</v>
      </c>
      <c r="BO85" t="str">
        <f>'Distributed Waters Instruments'!G53</f>
        <v/>
      </c>
      <c r="BP85">
        <f>'Distributed Waters Instruments'!H53</f>
        <v>0</v>
      </c>
      <c r="BQ85"/>
      <c r="BR85"/>
      <c r="BS85"/>
      <c r="BT85"/>
      <c r="CB85" s="15">
        <f>'User Defined Systems'!B52</f>
        <v>47</v>
      </c>
      <c r="CC85" s="15">
        <f>'User Defined Systems'!C52</f>
        <v>0</v>
      </c>
      <c r="CD85" s="15">
        <f>'User Defined Systems'!D52</f>
        <v>0</v>
      </c>
      <c r="CE85" s="15">
        <f>'User Defined Systems'!E52</f>
        <v>0</v>
      </c>
      <c r="CF85" s="15">
        <f>'User Defined Systems'!F52</f>
        <v>0</v>
      </c>
    </row>
    <row r="86" spans="17:84" s="15" customFormat="1" ht="30" hidden="1" customHeight="1" x14ac:dyDescent="0.25">
      <c r="Q86" s="16"/>
      <c r="W86" s="17"/>
      <c r="Z86">
        <f t="shared" si="298"/>
        <v>48</v>
      </c>
      <c r="AA86" s="187">
        <f>'ChemStation Agilent Instruments'!F53</f>
        <v>0</v>
      </c>
      <c r="AB86" s="187">
        <f>'ChemStation Agilent Instruments'!C53</f>
        <v>0</v>
      </c>
      <c r="AC86" s="187" t="str">
        <f>'ChemStation Agilent Instruments'!D53</f>
        <v>Select One</v>
      </c>
      <c r="AD86" s="187">
        <f>'ChemStation Agilent Instruments'!E53</f>
        <v>0</v>
      </c>
      <c r="AE86" s="187" t="str">
        <f>'ChemStation Agilent Instruments'!J53</f>
        <v/>
      </c>
      <c r="AF86" s="187" t="str">
        <f>'ChemStation Agilent Instruments'!I53</f>
        <v/>
      </c>
      <c r="AG86" s="187">
        <f>'ChemStation Agilent Instruments'!K53</f>
        <v>0</v>
      </c>
      <c r="AH86"/>
      <c r="AI86"/>
      <c r="AJ86"/>
      <c r="AK86"/>
      <c r="AL86"/>
      <c r="AM86"/>
      <c r="AN86"/>
      <c r="AO86"/>
      <c r="AP86"/>
      <c r="AQ86"/>
      <c r="AR86"/>
      <c r="AS86"/>
      <c r="AT86" s="202">
        <f t="shared" si="300"/>
        <v>48</v>
      </c>
      <c r="AU86">
        <f>'Distributed Agilent Instruments'!E53</f>
        <v>0</v>
      </c>
      <c r="AV86">
        <f>'Distributed Agilent Instruments'!C53</f>
        <v>0</v>
      </c>
      <c r="AW86" t="str">
        <f>'Distributed Agilent Instruments'!D53</f>
        <v>Select One</v>
      </c>
      <c r="AX86" t="str">
        <f>'Distributed Agilent Instruments'!H53</f>
        <v/>
      </c>
      <c r="AY86" t="str">
        <f>'Distributed Agilent Instruments'!I53</f>
        <v/>
      </c>
      <c r="AZ86">
        <f>'Distributed Agilent Instruments'!J53</f>
        <v>0</v>
      </c>
      <c r="BA86"/>
      <c r="BB86"/>
      <c r="BC86"/>
      <c r="BD86"/>
      <c r="BE86"/>
      <c r="BF86"/>
      <c r="BG86"/>
      <c r="BH86"/>
      <c r="BI86"/>
      <c r="BJ86"/>
      <c r="BK86"/>
      <c r="BL86" s="201">
        <f t="shared" si="299"/>
        <v>45</v>
      </c>
      <c r="BM86">
        <f>'Distributed Waters Instruments'!C54</f>
        <v>0</v>
      </c>
      <c r="BN86">
        <f>'Distributed Waters Instruments'!D54</f>
        <v>0</v>
      </c>
      <c r="BO86" t="str">
        <f>'Distributed Waters Instruments'!G54</f>
        <v/>
      </c>
      <c r="BP86">
        <f>'Distributed Waters Instruments'!H54</f>
        <v>0</v>
      </c>
      <c r="BQ86"/>
      <c r="BR86"/>
      <c r="BS86"/>
      <c r="BT86"/>
      <c r="CB86" s="15">
        <f>'User Defined Systems'!B53</f>
        <v>48</v>
      </c>
      <c r="CC86" s="15">
        <f>'User Defined Systems'!C53</f>
        <v>0</v>
      </c>
      <c r="CD86" s="15">
        <f>'User Defined Systems'!D53</f>
        <v>0</v>
      </c>
      <c r="CE86" s="15">
        <f>'User Defined Systems'!E53</f>
        <v>0</v>
      </c>
      <c r="CF86" s="15">
        <f>'User Defined Systems'!F53</f>
        <v>0</v>
      </c>
    </row>
    <row r="87" spans="17:84" s="15" customFormat="1" ht="30" hidden="1" customHeight="1" x14ac:dyDescent="0.25">
      <c r="Q87" s="16"/>
      <c r="W87" s="17"/>
      <c r="Z87">
        <f t="shared" si="298"/>
        <v>49</v>
      </c>
      <c r="AA87" s="187">
        <f>'ChemStation Agilent Instruments'!F54</f>
        <v>0</v>
      </c>
      <c r="AB87" s="187">
        <f>'ChemStation Agilent Instruments'!C54</f>
        <v>0</v>
      </c>
      <c r="AC87" s="187" t="str">
        <f>'ChemStation Agilent Instruments'!D54</f>
        <v>Select One</v>
      </c>
      <c r="AD87" s="187">
        <f>'ChemStation Agilent Instruments'!E54</f>
        <v>0</v>
      </c>
      <c r="AE87" s="187" t="str">
        <f>'ChemStation Agilent Instruments'!J54</f>
        <v/>
      </c>
      <c r="AF87" s="187" t="str">
        <f>'ChemStation Agilent Instruments'!I54</f>
        <v/>
      </c>
      <c r="AG87" s="187">
        <f>'ChemStation Agilent Instruments'!K54</f>
        <v>0</v>
      </c>
      <c r="AH87"/>
      <c r="AI87"/>
      <c r="AJ87"/>
      <c r="AK87"/>
      <c r="AL87"/>
      <c r="AM87"/>
      <c r="AN87"/>
      <c r="AO87"/>
      <c r="AP87"/>
      <c r="AQ87"/>
      <c r="AR87"/>
      <c r="AS87"/>
      <c r="AT87" s="202">
        <f t="shared" si="300"/>
        <v>49</v>
      </c>
      <c r="AU87">
        <f>'Distributed Agilent Instruments'!E54</f>
        <v>0</v>
      </c>
      <c r="AV87">
        <f>'Distributed Agilent Instruments'!C54</f>
        <v>0</v>
      </c>
      <c r="AW87" t="str">
        <f>'Distributed Agilent Instruments'!D54</f>
        <v>Select One</v>
      </c>
      <c r="AX87" t="str">
        <f>'Distributed Agilent Instruments'!H54</f>
        <v/>
      </c>
      <c r="AY87" t="str">
        <f>'Distributed Agilent Instruments'!I54</f>
        <v/>
      </c>
      <c r="AZ87">
        <f>'Distributed Agilent Instruments'!J54</f>
        <v>0</v>
      </c>
      <c r="BA87"/>
      <c r="BB87"/>
      <c r="BC87"/>
      <c r="BD87"/>
      <c r="BE87"/>
      <c r="BF87"/>
      <c r="BG87"/>
      <c r="BH87"/>
      <c r="BI87"/>
      <c r="BJ87"/>
      <c r="BK87"/>
      <c r="BL87" s="201">
        <f t="shared" si="299"/>
        <v>46</v>
      </c>
      <c r="BM87">
        <f>'Distributed Waters Instruments'!C55</f>
        <v>0</v>
      </c>
      <c r="BN87">
        <f>'Distributed Waters Instruments'!D55</f>
        <v>0</v>
      </c>
      <c r="BO87" t="str">
        <f>'Distributed Waters Instruments'!G55</f>
        <v/>
      </c>
      <c r="BP87">
        <f>'Distributed Waters Instruments'!H55</f>
        <v>0</v>
      </c>
      <c r="BQ87"/>
      <c r="BR87"/>
      <c r="BS87"/>
      <c r="BT87"/>
      <c r="CB87" s="15">
        <f>'User Defined Systems'!B54</f>
        <v>49</v>
      </c>
      <c r="CC87" s="15">
        <f>'User Defined Systems'!C54</f>
        <v>0</v>
      </c>
      <c r="CD87" s="15">
        <f>'User Defined Systems'!D54</f>
        <v>0</v>
      </c>
      <c r="CE87" s="15">
        <f>'User Defined Systems'!E54</f>
        <v>0</v>
      </c>
      <c r="CF87" s="15">
        <f>'User Defined Systems'!F54</f>
        <v>0</v>
      </c>
    </row>
    <row r="88" spans="17:84" s="15" customFormat="1" ht="30" hidden="1" customHeight="1" x14ac:dyDescent="0.25">
      <c r="Q88" s="16"/>
      <c r="W88" s="17"/>
      <c r="Z88">
        <f t="shared" si="298"/>
        <v>50</v>
      </c>
      <c r="AA88" s="187">
        <f>'ChemStation Agilent Instruments'!F55</f>
        <v>0</v>
      </c>
      <c r="AB88" s="187">
        <f>'ChemStation Agilent Instruments'!C55</f>
        <v>0</v>
      </c>
      <c r="AC88" s="187" t="str">
        <f>'ChemStation Agilent Instruments'!D55</f>
        <v>Select One</v>
      </c>
      <c r="AD88" s="187">
        <f>'ChemStation Agilent Instruments'!E55</f>
        <v>0</v>
      </c>
      <c r="AE88" s="187" t="str">
        <f>'ChemStation Agilent Instruments'!J55</f>
        <v/>
      </c>
      <c r="AF88" s="187" t="str">
        <f>'ChemStation Agilent Instruments'!I55</f>
        <v/>
      </c>
      <c r="AG88" s="187">
        <f>'ChemStation Agilent Instruments'!K55</f>
        <v>0</v>
      </c>
      <c r="AH88"/>
      <c r="AI88"/>
      <c r="AJ88"/>
      <c r="AK88"/>
      <c r="AL88"/>
      <c r="AM88"/>
      <c r="AN88"/>
      <c r="AO88"/>
      <c r="AP88"/>
      <c r="AQ88"/>
      <c r="AR88"/>
      <c r="AS88"/>
      <c r="AT88" s="202">
        <f t="shared" si="300"/>
        <v>50</v>
      </c>
      <c r="AU88">
        <f>'Distributed Agilent Instruments'!E55</f>
        <v>0</v>
      </c>
      <c r="AV88">
        <f>'Distributed Agilent Instruments'!C55</f>
        <v>0</v>
      </c>
      <c r="AW88" t="str">
        <f>'Distributed Agilent Instruments'!D55</f>
        <v>Select One</v>
      </c>
      <c r="AX88" t="str">
        <f>'Distributed Agilent Instruments'!H55</f>
        <v/>
      </c>
      <c r="AY88" t="str">
        <f>'Distributed Agilent Instruments'!I55</f>
        <v/>
      </c>
      <c r="AZ88">
        <f>'Distributed Agilent Instruments'!J55</f>
        <v>0</v>
      </c>
      <c r="BA88"/>
      <c r="BB88"/>
      <c r="BC88"/>
      <c r="BD88"/>
      <c r="BE88"/>
      <c r="BF88"/>
      <c r="BG88"/>
      <c r="BH88"/>
      <c r="BI88"/>
      <c r="BJ88"/>
      <c r="BK88"/>
      <c r="BL88" s="201">
        <f t="shared" si="299"/>
        <v>47</v>
      </c>
      <c r="BM88">
        <f>'Distributed Waters Instruments'!C56</f>
        <v>0</v>
      </c>
      <c r="BN88">
        <f>'Distributed Waters Instruments'!D56</f>
        <v>0</v>
      </c>
      <c r="BO88" t="str">
        <f>'Distributed Waters Instruments'!G56</f>
        <v/>
      </c>
      <c r="BP88">
        <f>'Distributed Waters Instruments'!H56</f>
        <v>0</v>
      </c>
      <c r="BQ88"/>
      <c r="BR88"/>
      <c r="BS88"/>
      <c r="BT88"/>
      <c r="CB88" s="15">
        <f>'User Defined Systems'!B55</f>
        <v>50</v>
      </c>
      <c r="CC88" s="15">
        <f>'User Defined Systems'!C55</f>
        <v>0</v>
      </c>
      <c r="CD88" s="15" t="str">
        <f>'User Defined Systems'!D55</f>
        <v/>
      </c>
      <c r="CE88" s="15" t="str">
        <f>'User Defined Systems'!E55</f>
        <v/>
      </c>
      <c r="CF88" s="15">
        <f>'User Defined Systems'!F55</f>
        <v>0</v>
      </c>
    </row>
    <row r="89" spans="17:84" s="15" customFormat="1" ht="30" hidden="1" customHeight="1" x14ac:dyDescent="0.25">
      <c r="Q89" s="16"/>
      <c r="W89" s="17"/>
      <c r="Z89"/>
      <c r="AA89" s="187"/>
      <c r="AB89" s="187"/>
      <c r="AC89" s="187"/>
      <c r="AD89" s="187"/>
      <c r="AE89" s="187"/>
      <c r="AF89" s="187"/>
      <c r="AG89" s="187"/>
      <c r="AH89"/>
      <c r="AI89"/>
      <c r="AJ89"/>
      <c r="AK89"/>
      <c r="AL89"/>
      <c r="AM89"/>
      <c r="AN89"/>
      <c r="AO89"/>
      <c r="AP89"/>
      <c r="AQ89"/>
      <c r="AR89"/>
      <c r="AS89"/>
      <c r="AT89" s="202">
        <f t="shared" si="300"/>
        <v>51</v>
      </c>
      <c r="AU89">
        <f>'Distributed Agilent Instruments'!E56</f>
        <v>0</v>
      </c>
      <c r="AV89">
        <f>'Distributed Agilent Instruments'!C56</f>
        <v>0</v>
      </c>
      <c r="AW89" t="str">
        <f>'Distributed Agilent Instruments'!D56</f>
        <v>Select One</v>
      </c>
      <c r="AX89" t="str">
        <f>'Distributed Agilent Instruments'!H56</f>
        <v/>
      </c>
      <c r="AY89" t="str">
        <f>'Distributed Agilent Instruments'!I56</f>
        <v/>
      </c>
      <c r="AZ89">
        <f>'Distributed Agilent Instruments'!J56</f>
        <v>0</v>
      </c>
      <c r="BA89"/>
      <c r="BB89"/>
      <c r="BC89"/>
      <c r="BD89"/>
      <c r="BE89"/>
      <c r="BF89"/>
      <c r="BG89"/>
      <c r="BH89"/>
      <c r="BI89"/>
      <c r="BJ89"/>
      <c r="BK89"/>
      <c r="BL89" s="201">
        <f t="shared" si="299"/>
        <v>48</v>
      </c>
      <c r="BM89">
        <f>'Distributed Waters Instruments'!C57</f>
        <v>0</v>
      </c>
      <c r="BN89">
        <f>'Distributed Waters Instruments'!D57</f>
        <v>0</v>
      </c>
      <c r="BO89" t="str">
        <f>'Distributed Waters Instruments'!G57</f>
        <v/>
      </c>
      <c r="BP89">
        <f>'Distributed Waters Instruments'!H57</f>
        <v>0</v>
      </c>
      <c r="BQ89"/>
      <c r="BR89"/>
      <c r="BS89"/>
      <c r="BT89"/>
      <c r="CB89" s="15">
        <f>'User Defined Systems'!B56</f>
        <v>51</v>
      </c>
      <c r="CC89" s="15">
        <f>'User Defined Systems'!C56</f>
        <v>0</v>
      </c>
      <c r="CD89" s="15">
        <f>'User Defined Systems'!D56</f>
        <v>0</v>
      </c>
      <c r="CE89" s="15">
        <f>'User Defined Systems'!E56</f>
        <v>0</v>
      </c>
      <c r="CF89" s="15">
        <f>'User Defined Systems'!F56</f>
        <v>0</v>
      </c>
    </row>
    <row r="90" spans="17:84" s="15" customFormat="1" ht="30" hidden="1" customHeight="1" x14ac:dyDescent="0.25">
      <c r="Q90" s="16"/>
      <c r="W90" s="17"/>
      <c r="Z90"/>
      <c r="AA90" s="187"/>
      <c r="AB90" s="187"/>
      <c r="AC90" s="187"/>
      <c r="AD90" s="187"/>
      <c r="AE90" s="187"/>
      <c r="AF90" s="187"/>
      <c r="AG90" s="187"/>
      <c r="AH90"/>
      <c r="AI90"/>
      <c r="AJ90"/>
      <c r="AK90"/>
      <c r="AL90"/>
      <c r="AM90"/>
      <c r="AN90"/>
      <c r="AO90"/>
      <c r="AP90"/>
      <c r="AQ90"/>
      <c r="AR90"/>
      <c r="AS90"/>
      <c r="AT90" s="202">
        <f t="shared" si="300"/>
        <v>52</v>
      </c>
      <c r="AU90">
        <f>'Distributed Agilent Instruments'!E57</f>
        <v>0</v>
      </c>
      <c r="AV90">
        <f>'Distributed Agilent Instruments'!C57</f>
        <v>0</v>
      </c>
      <c r="AW90" t="str">
        <f>'Distributed Agilent Instruments'!D57</f>
        <v>Select One</v>
      </c>
      <c r="AX90" t="str">
        <f>'Distributed Agilent Instruments'!H57</f>
        <v/>
      </c>
      <c r="AY90" t="str">
        <f>'Distributed Agilent Instruments'!I57</f>
        <v/>
      </c>
      <c r="AZ90">
        <f>'Distributed Agilent Instruments'!J57</f>
        <v>0</v>
      </c>
      <c r="BA90"/>
      <c r="BB90"/>
      <c r="BC90"/>
      <c r="BD90"/>
      <c r="BE90"/>
      <c r="BF90"/>
      <c r="BG90"/>
      <c r="BH90"/>
      <c r="BI90"/>
      <c r="BJ90"/>
      <c r="BK90"/>
      <c r="BL90" s="201">
        <f t="shared" si="299"/>
        <v>49</v>
      </c>
      <c r="BM90">
        <f>'Distributed Waters Instruments'!C58</f>
        <v>0</v>
      </c>
      <c r="BN90">
        <f>'Distributed Waters Instruments'!D58</f>
        <v>0</v>
      </c>
      <c r="BO90" t="str">
        <f>'Distributed Waters Instruments'!G58</f>
        <v/>
      </c>
      <c r="BP90">
        <f>'Distributed Waters Instruments'!H58</f>
        <v>0</v>
      </c>
      <c r="BQ90"/>
      <c r="BR90"/>
      <c r="BS90"/>
      <c r="BT90"/>
      <c r="CB90" s="15">
        <f>'User Defined Systems'!B57</f>
        <v>52</v>
      </c>
      <c r="CC90" s="15">
        <f>'User Defined Systems'!C57</f>
        <v>0</v>
      </c>
      <c r="CD90" s="15">
        <f>'User Defined Systems'!D57</f>
        <v>0</v>
      </c>
      <c r="CE90" s="15">
        <f>'User Defined Systems'!E57</f>
        <v>0</v>
      </c>
      <c r="CF90" s="15">
        <f>'User Defined Systems'!F57</f>
        <v>0</v>
      </c>
    </row>
    <row r="91" spans="17:84" s="15" customFormat="1" ht="30" hidden="1" customHeight="1" x14ac:dyDescent="0.25">
      <c r="Q91" s="16"/>
      <c r="W91" s="17"/>
      <c r="Z91"/>
      <c r="AA91" s="187"/>
      <c r="AB91" s="187"/>
      <c r="AC91" s="187"/>
      <c r="AD91" s="187"/>
      <c r="AE91" s="187"/>
      <c r="AF91" s="187"/>
      <c r="AG91" s="187"/>
      <c r="AH91"/>
      <c r="AI91"/>
      <c r="AJ91"/>
      <c r="AK91"/>
      <c r="AL91"/>
      <c r="AM91"/>
      <c r="AN91"/>
      <c r="AO91"/>
      <c r="AP91"/>
      <c r="AQ91"/>
      <c r="AR91"/>
      <c r="AS91"/>
      <c r="AT91" s="202">
        <f t="shared" si="300"/>
        <v>53</v>
      </c>
      <c r="AU91">
        <f>'Distributed Agilent Instruments'!E58</f>
        <v>0</v>
      </c>
      <c r="AV91">
        <f>'Distributed Agilent Instruments'!C58</f>
        <v>0</v>
      </c>
      <c r="AW91" t="str">
        <f>'Distributed Agilent Instruments'!D58</f>
        <v>Select One</v>
      </c>
      <c r="AX91" t="str">
        <f>'Distributed Agilent Instruments'!H58</f>
        <v/>
      </c>
      <c r="AY91" t="str">
        <f>'Distributed Agilent Instruments'!I58</f>
        <v/>
      </c>
      <c r="AZ91">
        <f>'Distributed Agilent Instruments'!J58</f>
        <v>0</v>
      </c>
      <c r="BA91"/>
      <c r="BB91"/>
      <c r="BC91"/>
      <c r="BD91"/>
      <c r="BE91"/>
      <c r="BF91"/>
      <c r="BG91"/>
      <c r="BH91"/>
      <c r="BI91"/>
      <c r="BJ91"/>
      <c r="BK91"/>
      <c r="BL91" s="201">
        <f t="shared" si="299"/>
        <v>50</v>
      </c>
      <c r="BM91">
        <f>'Distributed Waters Instruments'!C59</f>
        <v>0</v>
      </c>
      <c r="BN91">
        <f>'Distributed Waters Instruments'!D59</f>
        <v>0</v>
      </c>
      <c r="BO91" t="str">
        <f>'Distributed Waters Instruments'!G59</f>
        <v/>
      </c>
      <c r="BP91">
        <f>'Distributed Waters Instruments'!H59</f>
        <v>0</v>
      </c>
      <c r="BQ91"/>
      <c r="BR91"/>
      <c r="BS91"/>
      <c r="BT91"/>
      <c r="CB91" s="15">
        <f>'User Defined Systems'!B58</f>
        <v>53</v>
      </c>
      <c r="CC91" s="15">
        <f>'User Defined Systems'!C58</f>
        <v>0</v>
      </c>
      <c r="CD91" s="15">
        <f>'User Defined Systems'!D58</f>
        <v>0</v>
      </c>
      <c r="CE91" s="15">
        <f>'User Defined Systems'!E58</f>
        <v>0</v>
      </c>
      <c r="CF91" s="15">
        <f>'User Defined Systems'!F58</f>
        <v>0</v>
      </c>
    </row>
    <row r="92" spans="17:84" s="15" customFormat="1" ht="30" hidden="1" customHeight="1" x14ac:dyDescent="0.25">
      <c r="Q92" s="16"/>
      <c r="W92" s="17"/>
      <c r="Z92"/>
      <c r="AA92" s="187"/>
      <c r="AB92" s="187"/>
      <c r="AC92" s="187"/>
      <c r="AD92" s="187"/>
      <c r="AE92" s="187"/>
      <c r="AF92" s="187"/>
      <c r="AG92" s="187"/>
      <c r="AH92"/>
      <c r="AI92"/>
      <c r="AJ92"/>
      <c r="AK92"/>
      <c r="AL92"/>
      <c r="AM92"/>
      <c r="AN92"/>
      <c r="AO92"/>
      <c r="AP92"/>
      <c r="AQ92"/>
      <c r="AR92"/>
      <c r="AS92"/>
      <c r="AT92" s="202">
        <f t="shared" si="300"/>
        <v>54</v>
      </c>
      <c r="AU92">
        <f>'Distributed Agilent Instruments'!E59</f>
        <v>0</v>
      </c>
      <c r="AV92">
        <f>'Distributed Agilent Instruments'!C59</f>
        <v>0</v>
      </c>
      <c r="AW92" t="str">
        <f>'Distributed Agilent Instruments'!D59</f>
        <v>Select One</v>
      </c>
      <c r="AX92" t="str">
        <f>'Distributed Agilent Instruments'!H59</f>
        <v/>
      </c>
      <c r="AY92" t="str">
        <f>'Distributed Agilent Instruments'!I59</f>
        <v/>
      </c>
      <c r="AZ92">
        <f>'Distributed Agilent Instruments'!J59</f>
        <v>0</v>
      </c>
      <c r="BA92"/>
      <c r="BB92"/>
      <c r="BC92"/>
      <c r="BD92"/>
      <c r="BE92"/>
      <c r="BF92"/>
      <c r="BG92"/>
      <c r="BH92"/>
      <c r="BI92"/>
      <c r="BJ92"/>
      <c r="BK92"/>
      <c r="BL92" s="201">
        <f t="shared" si="299"/>
        <v>51</v>
      </c>
      <c r="BM92">
        <f>'Distributed Waters Instruments'!C60</f>
        <v>0</v>
      </c>
      <c r="BN92">
        <f>'Distributed Waters Instruments'!D60</f>
        <v>0</v>
      </c>
      <c r="BO92" t="str">
        <f>'Distributed Waters Instruments'!G60</f>
        <v/>
      </c>
      <c r="BP92">
        <f>'Distributed Waters Instruments'!H60</f>
        <v>0</v>
      </c>
      <c r="BQ92"/>
      <c r="BR92"/>
      <c r="BS92"/>
      <c r="BT92"/>
      <c r="CB92" s="15">
        <f>'User Defined Systems'!B59</f>
        <v>54</v>
      </c>
      <c r="CC92" s="15">
        <f>'User Defined Systems'!C59</f>
        <v>0</v>
      </c>
      <c r="CD92" s="15">
        <f>'User Defined Systems'!D59</f>
        <v>0</v>
      </c>
      <c r="CE92" s="15">
        <f>'User Defined Systems'!E59</f>
        <v>0</v>
      </c>
      <c r="CF92" s="15">
        <f>'User Defined Systems'!F59</f>
        <v>0</v>
      </c>
    </row>
    <row r="93" spans="17:84" s="15" customFormat="1" ht="30" hidden="1" customHeight="1" x14ac:dyDescent="0.25">
      <c r="Q93" s="16"/>
      <c r="W93" s="17"/>
      <c r="Z93"/>
      <c r="AA93" s="187"/>
      <c r="AB93" s="187"/>
      <c r="AC93" s="187"/>
      <c r="AD93" s="187"/>
      <c r="AE93" s="187"/>
      <c r="AF93" s="187"/>
      <c r="AG93" s="187"/>
      <c r="AH93"/>
      <c r="AI93"/>
      <c r="AJ93"/>
      <c r="AK93"/>
      <c r="AL93"/>
      <c r="AM93"/>
      <c r="AN93"/>
      <c r="AO93"/>
      <c r="AP93"/>
      <c r="AQ93"/>
      <c r="AR93"/>
      <c r="AS93"/>
      <c r="AT93" s="202">
        <f t="shared" si="300"/>
        <v>55</v>
      </c>
      <c r="AU93">
        <f>'Distributed Agilent Instruments'!E60</f>
        <v>0</v>
      </c>
      <c r="AV93">
        <f>'Distributed Agilent Instruments'!C60</f>
        <v>0</v>
      </c>
      <c r="AW93" t="str">
        <f>'Distributed Agilent Instruments'!D60</f>
        <v>Select One</v>
      </c>
      <c r="AX93" t="str">
        <f>'Distributed Agilent Instruments'!H60</f>
        <v/>
      </c>
      <c r="AY93" t="str">
        <f>'Distributed Agilent Instruments'!I60</f>
        <v/>
      </c>
      <c r="AZ93">
        <f>'Distributed Agilent Instruments'!J60</f>
        <v>0</v>
      </c>
      <c r="BA93"/>
      <c r="BB93"/>
      <c r="BC93"/>
      <c r="BD93"/>
      <c r="BE93"/>
      <c r="BF93"/>
      <c r="BG93"/>
      <c r="BH93"/>
      <c r="BI93"/>
      <c r="BJ93"/>
      <c r="BK93"/>
      <c r="BL93" s="201">
        <f t="shared" si="299"/>
        <v>52</v>
      </c>
      <c r="BM93">
        <f>'Distributed Waters Instruments'!C61</f>
        <v>0</v>
      </c>
      <c r="BN93">
        <f>'Distributed Waters Instruments'!D61</f>
        <v>0</v>
      </c>
      <c r="BO93" t="str">
        <f>'Distributed Waters Instruments'!G61</f>
        <v/>
      </c>
      <c r="BP93">
        <f>'Distributed Waters Instruments'!H61</f>
        <v>0</v>
      </c>
      <c r="BQ93"/>
      <c r="BR93"/>
      <c r="BS93"/>
      <c r="BT93"/>
      <c r="CB93" s="15">
        <f>'User Defined Systems'!B60</f>
        <v>55</v>
      </c>
      <c r="CC93" s="15">
        <f>'User Defined Systems'!C60</f>
        <v>0</v>
      </c>
      <c r="CD93" s="15" t="str">
        <f>'User Defined Systems'!D60</f>
        <v/>
      </c>
      <c r="CE93" s="15" t="str">
        <f>'User Defined Systems'!E60</f>
        <v/>
      </c>
      <c r="CF93" s="15">
        <f>'User Defined Systems'!F60</f>
        <v>0</v>
      </c>
    </row>
    <row r="94" spans="17:84" s="15" customFormat="1" ht="30" hidden="1" customHeight="1" x14ac:dyDescent="0.25">
      <c r="Q94" s="16"/>
      <c r="W94" s="17"/>
      <c r="Z94"/>
      <c r="AA94" s="187"/>
      <c r="AB94" s="187"/>
      <c r="AC94" s="187"/>
      <c r="AD94" s="187"/>
      <c r="AE94" s="187"/>
      <c r="AF94" s="187"/>
      <c r="AG94" s="187"/>
      <c r="AH94"/>
      <c r="AI94"/>
      <c r="AJ94"/>
      <c r="AK94"/>
      <c r="AL94"/>
      <c r="AM94"/>
      <c r="AN94"/>
      <c r="AO94"/>
      <c r="AP94"/>
      <c r="AQ94"/>
      <c r="AR94"/>
      <c r="AS94"/>
      <c r="AT94" s="202">
        <f t="shared" si="300"/>
        <v>56</v>
      </c>
      <c r="AU94">
        <f>'Distributed Agilent Instruments'!E61</f>
        <v>0</v>
      </c>
      <c r="AV94">
        <f>'Distributed Agilent Instruments'!C61</f>
        <v>0</v>
      </c>
      <c r="AW94" t="str">
        <f>'Distributed Agilent Instruments'!D61</f>
        <v>Select One</v>
      </c>
      <c r="AX94" t="str">
        <f>'Distributed Agilent Instruments'!H61</f>
        <v/>
      </c>
      <c r="AY94" t="str">
        <f>'Distributed Agilent Instruments'!I61</f>
        <v/>
      </c>
      <c r="AZ94">
        <f>'Distributed Agilent Instruments'!J61</f>
        <v>0</v>
      </c>
      <c r="BA94"/>
      <c r="BB94"/>
      <c r="BC94"/>
      <c r="BD94"/>
      <c r="BE94"/>
      <c r="BF94"/>
      <c r="BG94"/>
      <c r="BH94"/>
      <c r="BI94"/>
      <c r="BJ94"/>
      <c r="BK94"/>
      <c r="BL94" s="201">
        <f t="shared" si="299"/>
        <v>53</v>
      </c>
      <c r="BM94">
        <f>'Distributed Waters Instruments'!C62</f>
        <v>0</v>
      </c>
      <c r="BN94">
        <f>'Distributed Waters Instruments'!D62</f>
        <v>0</v>
      </c>
      <c r="BO94" t="str">
        <f>'Distributed Waters Instruments'!G62</f>
        <v/>
      </c>
      <c r="BP94">
        <f>'Distributed Waters Instruments'!H62</f>
        <v>0</v>
      </c>
      <c r="BQ94"/>
      <c r="BR94"/>
      <c r="BS94"/>
      <c r="BT94"/>
      <c r="CB94" s="15">
        <f>'User Defined Systems'!B61</f>
        <v>56</v>
      </c>
      <c r="CC94" s="15">
        <f>'User Defined Systems'!C61</f>
        <v>0</v>
      </c>
      <c r="CD94" s="15" t="str">
        <f>'User Defined Systems'!D61</f>
        <v/>
      </c>
      <c r="CE94" s="15" t="str">
        <f>'User Defined Systems'!E61</f>
        <v/>
      </c>
      <c r="CF94" s="15">
        <f>'User Defined Systems'!F61</f>
        <v>0</v>
      </c>
    </row>
    <row r="95" spans="17:84" s="15" customFormat="1" ht="30" hidden="1" customHeight="1" x14ac:dyDescent="0.25">
      <c r="Q95" s="16"/>
      <c r="W95" s="17"/>
      <c r="Z95"/>
      <c r="AA95" s="187"/>
      <c r="AB95" s="187"/>
      <c r="AC95" s="187"/>
      <c r="AD95" s="187"/>
      <c r="AE95" s="187"/>
      <c r="AF95" s="187"/>
      <c r="AG95" s="187"/>
      <c r="AH95"/>
      <c r="AI95"/>
      <c r="AJ95"/>
      <c r="AK95"/>
      <c r="AL95"/>
      <c r="AM95"/>
      <c r="AN95"/>
      <c r="AO95"/>
      <c r="AP95"/>
      <c r="AQ95"/>
      <c r="AR95"/>
      <c r="AS95"/>
      <c r="AT95"/>
      <c r="AU95"/>
      <c r="AV95"/>
      <c r="AW95"/>
      <c r="AX95"/>
      <c r="AY95"/>
      <c r="AZ95"/>
      <c r="BA95"/>
      <c r="BB95"/>
      <c r="BC95"/>
      <c r="BD95"/>
      <c r="BE95"/>
      <c r="BF95"/>
      <c r="BG95"/>
      <c r="BH95"/>
      <c r="BI95"/>
      <c r="BJ95"/>
      <c r="BK95"/>
      <c r="BL95" s="201">
        <f t="shared" si="299"/>
        <v>54</v>
      </c>
      <c r="BM95">
        <f>'Distributed Waters Instruments'!C63</f>
        <v>0</v>
      </c>
      <c r="BN95">
        <f>'Distributed Waters Instruments'!D63</f>
        <v>0</v>
      </c>
      <c r="BO95" t="str">
        <f>'Distributed Waters Instruments'!G63</f>
        <v/>
      </c>
      <c r="BP95">
        <f>'Distributed Waters Instruments'!H63</f>
        <v>0</v>
      </c>
      <c r="BQ95"/>
      <c r="BR95"/>
      <c r="BS95"/>
      <c r="BT95"/>
    </row>
    <row r="96" spans="17:84" s="15" customFormat="1" ht="30" hidden="1" customHeight="1" x14ac:dyDescent="0.25">
      <c r="Q96" s="16"/>
      <c r="W96" s="17"/>
      <c r="Z96"/>
      <c r="AA96" s="19"/>
      <c r="AB96" s="19"/>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s="201">
        <f t="shared" si="299"/>
        <v>55</v>
      </c>
      <c r="BM96">
        <f>'Distributed Waters Instruments'!C64</f>
        <v>0</v>
      </c>
      <c r="BN96">
        <f>'Distributed Waters Instruments'!D64</f>
        <v>0</v>
      </c>
      <c r="BO96" t="str">
        <f>'Distributed Waters Instruments'!G64</f>
        <v/>
      </c>
      <c r="BP96">
        <f>'Distributed Waters Instruments'!H64</f>
        <v>0</v>
      </c>
      <c r="BQ96"/>
      <c r="BR96"/>
      <c r="BS96"/>
      <c r="BT96"/>
    </row>
    <row r="97" spans="17:72" s="15" customFormat="1" ht="30" hidden="1" customHeight="1" x14ac:dyDescent="0.25">
      <c r="Q97" s="16"/>
      <c r="W97" s="17"/>
      <c r="Z97"/>
      <c r="AA97" s="19"/>
      <c r="AB97" s="19"/>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s="201">
        <f t="shared" si="299"/>
        <v>56</v>
      </c>
      <c r="BM97">
        <f>'Distributed Waters Instruments'!C65</f>
        <v>0</v>
      </c>
      <c r="BN97">
        <f>'Distributed Waters Instruments'!D65</f>
        <v>0</v>
      </c>
      <c r="BO97" t="str">
        <f>'Distributed Waters Instruments'!G65</f>
        <v/>
      </c>
      <c r="BP97">
        <f>'Distributed Waters Instruments'!H65</f>
        <v>0</v>
      </c>
      <c r="BQ97"/>
      <c r="BR97"/>
      <c r="BS97"/>
      <c r="BT97"/>
    </row>
    <row r="98" spans="17:72" s="15" customFormat="1" ht="30" hidden="1" customHeight="1" x14ac:dyDescent="0.2">
      <c r="Q98" s="16"/>
      <c r="W98" s="17"/>
      <c r="Z98"/>
      <c r="AA98" s="199"/>
      <c r="AB98" s="19"/>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row>
    <row r="99" spans="17:72" s="15" customFormat="1" ht="30" hidden="1" customHeight="1" x14ac:dyDescent="0.2">
      <c r="Q99" s="16"/>
      <c r="W99" s="17"/>
      <c r="Z99"/>
      <c r="AA99" s="200"/>
      <c r="AB99" s="1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row>
    <row r="100" spans="17:72" s="15" customFormat="1" ht="30" hidden="1" customHeight="1" x14ac:dyDescent="0.2">
      <c r="Q100" s="16"/>
      <c r="W100" s="17"/>
      <c r="Z100"/>
      <c r="AA100" s="200"/>
      <c r="AB100" s="19"/>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row>
    <row r="101" spans="17:72" s="15" customFormat="1" ht="30" hidden="1" customHeight="1" x14ac:dyDescent="0.2">
      <c r="Q101" s="16"/>
      <c r="W101" s="17"/>
      <c r="Z101"/>
      <c r="AA101" s="200"/>
      <c r="AB101" s="19"/>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row>
    <row r="102" spans="17:72" s="15" customFormat="1" ht="30" hidden="1" customHeight="1" x14ac:dyDescent="0.2">
      <c r="Q102" s="16"/>
      <c r="W102" s="17"/>
      <c r="Z102"/>
      <c r="AA102" s="200"/>
      <c r="AB102" s="19"/>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row>
    <row r="103" spans="17:72" s="15" customFormat="1" ht="30" hidden="1" customHeight="1" x14ac:dyDescent="0.2">
      <c r="Q103" s="16"/>
      <c r="W103" s="17"/>
      <c r="Z103"/>
      <c r="AA103" s="199"/>
      <c r="AB103" s="19"/>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row>
    <row r="104" spans="17:72" s="15" customFormat="1" ht="30" hidden="1" customHeight="1" x14ac:dyDescent="0.2">
      <c r="Q104" s="16"/>
      <c r="W104" s="17"/>
      <c r="Z104"/>
      <c r="AA104" s="200"/>
      <c r="AB104" s="19"/>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row>
    <row r="105" spans="17:72" s="15" customFormat="1" ht="30" hidden="1" customHeight="1" x14ac:dyDescent="0.2">
      <c r="Q105" s="16"/>
      <c r="W105" s="17"/>
      <c r="Z105"/>
      <c r="AA105" s="19"/>
      <c r="AB105" s="19"/>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row>
    <row r="106" spans="17:72" s="15" customFormat="1" ht="30" hidden="1" customHeight="1" x14ac:dyDescent="0.2">
      <c r="Q106" s="16"/>
      <c r="W106" s="17"/>
      <c r="Z106"/>
      <c r="AA106" s="19"/>
      <c r="AB106" s="19"/>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row>
    <row r="107" spans="17:72" s="15" customFormat="1" ht="30" hidden="1" customHeight="1" x14ac:dyDescent="0.2">
      <c r="Q107" s="16"/>
      <c r="W107" s="17"/>
      <c r="Z107"/>
      <c r="AA107" s="19"/>
      <c r="AB107" s="19"/>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row>
    <row r="108" spans="17:72" s="15" customFormat="1" ht="30" hidden="1" customHeight="1" x14ac:dyDescent="0.2">
      <c r="Q108" s="16"/>
      <c r="W108" s="17"/>
      <c r="Z108"/>
      <c r="AA108" s="19"/>
      <c r="AB108" s="19"/>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row>
    <row r="109" spans="17:72" s="15" customFormat="1" ht="30" hidden="1" customHeight="1" x14ac:dyDescent="0.2">
      <c r="Q109" s="16"/>
      <c r="W109" s="17"/>
      <c r="Z109"/>
      <c r="AA109" s="19"/>
      <c r="AB109" s="1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row>
    <row r="110" spans="17:72" s="15" customFormat="1" ht="30" hidden="1" customHeight="1" x14ac:dyDescent="0.2">
      <c r="Q110" s="16"/>
      <c r="W110" s="17"/>
      <c r="Z110"/>
      <c r="AA110" s="19"/>
      <c r="AB110" s="19"/>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row>
    <row r="111" spans="17:72" s="15" customFormat="1" ht="30" hidden="1" customHeight="1" x14ac:dyDescent="0.2">
      <c r="Q111" s="16"/>
      <c r="W111" s="17"/>
      <c r="Z111"/>
      <c r="AA111" s="19"/>
      <c r="AB111" s="19"/>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row>
    <row r="112" spans="17:72" s="15" customFormat="1" ht="30" hidden="1" customHeight="1" x14ac:dyDescent="0.2">
      <c r="Q112" s="16"/>
      <c r="W112" s="17"/>
      <c r="Z112"/>
      <c r="AA112" s="19"/>
      <c r="AB112" s="19"/>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row>
    <row r="113" spans="17:72" s="15" customFormat="1" ht="30" hidden="1" customHeight="1" x14ac:dyDescent="0.2">
      <c r="Q113" s="16"/>
      <c r="W113" s="17"/>
      <c r="Z113"/>
      <c r="AA113" s="19"/>
      <c r="AB113" s="19"/>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row>
    <row r="114" spans="17:72" s="15" customFormat="1" ht="30" hidden="1" customHeight="1" x14ac:dyDescent="0.2">
      <c r="Q114" s="16"/>
      <c r="W114" s="17"/>
      <c r="Z114"/>
      <c r="AA114" s="19"/>
      <c r="AB114" s="19"/>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row>
    <row r="115" spans="17:72" s="15" customFormat="1" ht="30" hidden="1" customHeight="1" x14ac:dyDescent="0.2">
      <c r="Q115" s="16"/>
      <c r="W115" s="17"/>
      <c r="Z115"/>
      <c r="AA115" s="19"/>
      <c r="AB115" s="19"/>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row>
    <row r="116" spans="17:72" s="15" customFormat="1" ht="30" hidden="1" customHeight="1" x14ac:dyDescent="0.2">
      <c r="Q116" s="16"/>
      <c r="W116" s="17"/>
      <c r="Z116"/>
      <c r="AA116" s="19"/>
      <c r="AB116" s="19"/>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row>
    <row r="117" spans="17:72" s="15" customFormat="1" ht="30" hidden="1" customHeight="1" x14ac:dyDescent="0.2">
      <c r="Q117" s="16"/>
      <c r="W117" s="17"/>
      <c r="Z117"/>
      <c r="AA117" s="19"/>
      <c r="AB117" s="19"/>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row>
    <row r="118" spans="17:72" s="15" customFormat="1" ht="30" hidden="1" customHeight="1" x14ac:dyDescent="0.2">
      <c r="Q118" s="16"/>
      <c r="W118" s="17"/>
      <c r="Z118"/>
      <c r="AA118" s="19"/>
      <c r="AB118" s="19"/>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row>
    <row r="119" spans="17:72" s="15" customFormat="1" ht="30" hidden="1" customHeight="1" x14ac:dyDescent="0.2">
      <c r="Q119" s="16"/>
      <c r="W119" s="17"/>
      <c r="Z119"/>
      <c r="AA119" s="19"/>
      <c r="AB119" s="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row>
    <row r="120" spans="17:72" s="15" customFormat="1" ht="30" hidden="1" customHeight="1" x14ac:dyDescent="0.2">
      <c r="Q120" s="16"/>
      <c r="W120" s="17"/>
      <c r="Z120"/>
      <c r="AA120" s="19"/>
      <c r="AB120" s="19"/>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row>
    <row r="121" spans="17:72" s="15" customFormat="1" ht="30" hidden="1" customHeight="1" x14ac:dyDescent="0.2">
      <c r="Q121" s="16"/>
      <c r="W121" s="17"/>
      <c r="Z121"/>
      <c r="AA121" s="19"/>
      <c r="AB121" s="19"/>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row>
    <row r="122" spans="17:72" s="15" customFormat="1" ht="30" hidden="1" customHeight="1" x14ac:dyDescent="0.2">
      <c r="Q122" s="16"/>
      <c r="W122" s="17"/>
      <c r="Z122"/>
      <c r="AA122" s="19"/>
      <c r="AB122" s="19"/>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row>
    <row r="123" spans="17:72" s="15" customFormat="1" ht="30" hidden="1" customHeight="1" x14ac:dyDescent="0.2">
      <c r="Q123" s="16"/>
      <c r="W123" s="17"/>
      <c r="Z123"/>
      <c r="AA123" s="19"/>
      <c r="AB123" s="19"/>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row>
    <row r="124" spans="17:72" s="15" customFormat="1" ht="30" hidden="1" customHeight="1" x14ac:dyDescent="0.2">
      <c r="Q124" s="16"/>
      <c r="W124" s="17"/>
      <c r="Z124"/>
      <c r="AA124" s="19"/>
      <c r="AB124" s="19"/>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row>
    <row r="125" spans="17:72" s="15" customFormat="1" ht="30" hidden="1" customHeight="1" x14ac:dyDescent="0.2">
      <c r="Q125" s="16"/>
      <c r="W125" s="17"/>
      <c r="Z125"/>
      <c r="AA125" s="19"/>
      <c r="AB125" s="19"/>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row>
    <row r="126" spans="17:72" s="15" customFormat="1" ht="30" hidden="1" customHeight="1" x14ac:dyDescent="0.2">
      <c r="Q126" s="16"/>
      <c r="W126" s="17"/>
      <c r="Z126"/>
      <c r="AA126" s="19"/>
      <c r="AB126" s="19"/>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row>
    <row r="127" spans="17:72" s="15" customFormat="1" ht="30" hidden="1" customHeight="1" x14ac:dyDescent="0.2">
      <c r="Q127" s="16"/>
      <c r="W127" s="17"/>
      <c r="Z127"/>
      <c r="AA127" s="19"/>
      <c r="AB127" s="19"/>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row>
    <row r="128" spans="17:72" s="15" customFormat="1" ht="30" hidden="1" customHeight="1" x14ac:dyDescent="0.2">
      <c r="Q128" s="16"/>
      <c r="W128" s="17"/>
      <c r="Z128"/>
      <c r="AA128" s="19"/>
      <c r="AB128" s="19"/>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row>
    <row r="129" spans="2:72" s="15" customFormat="1" ht="30" hidden="1" customHeight="1" x14ac:dyDescent="0.2">
      <c r="Q129" s="16"/>
      <c r="W129" s="17"/>
      <c r="Z129"/>
      <c r="AA129" s="19"/>
      <c r="AB129" s="1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row>
    <row r="130" spans="2:72" s="15" customFormat="1" ht="30" hidden="1" customHeight="1" x14ac:dyDescent="0.2">
      <c r="Q130" s="16"/>
      <c r="W130" s="17"/>
      <c r="Z130"/>
      <c r="AA130" s="19"/>
      <c r="AB130" s="19"/>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row>
    <row r="131" spans="2:72" s="15" customFormat="1" ht="30" hidden="1" customHeight="1" x14ac:dyDescent="0.2">
      <c r="Q131" s="16"/>
      <c r="W131" s="17"/>
      <c r="Z131"/>
      <c r="AA131" s="19"/>
      <c r="AB131" s="19"/>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row>
    <row r="132" spans="2:72" s="15" customFormat="1" ht="30" hidden="1" customHeight="1" x14ac:dyDescent="0.2">
      <c r="Q132" s="16"/>
      <c r="W132" s="17"/>
      <c r="Z132"/>
      <c r="AA132" s="19"/>
      <c r="AB132" s="19"/>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row>
    <row r="133" spans="2:72" s="15" customFormat="1" ht="30" hidden="1" customHeight="1" x14ac:dyDescent="0.2">
      <c r="Q133" s="16"/>
      <c r="W133" s="17"/>
      <c r="Z133"/>
      <c r="AA133" s="19"/>
      <c r="AB133" s="19"/>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row>
    <row r="134" spans="2:72" s="15" customFormat="1" ht="30" hidden="1" customHeight="1" x14ac:dyDescent="0.2">
      <c r="Q134" s="16"/>
      <c r="W134" s="17"/>
      <c r="Z134"/>
      <c r="AA134" s="19"/>
      <c r="AB134" s="19"/>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row>
    <row r="135" spans="2:72" s="15" customFormat="1" ht="30" hidden="1" customHeight="1" x14ac:dyDescent="0.2">
      <c r="Q135" s="16"/>
      <c r="W135" s="17"/>
      <c r="Z135"/>
      <c r="AA135" s="19"/>
      <c r="AB135" s="19"/>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row>
    <row r="136" spans="2:72" s="15" customFormat="1" ht="30" hidden="1" customHeight="1" x14ac:dyDescent="0.2">
      <c r="Q136" s="16"/>
      <c r="W136" s="17"/>
      <c r="Z136"/>
      <c r="AA136" s="19"/>
      <c r="AB136" s="19"/>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row>
    <row r="137" spans="2:72" s="15" customFormat="1" ht="30" hidden="1" customHeight="1" x14ac:dyDescent="0.2">
      <c r="Q137" s="16"/>
      <c r="W137" s="17"/>
      <c r="Z137"/>
      <c r="AA137" s="19"/>
      <c r="AB137" s="19"/>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row>
    <row r="138" spans="2:72" ht="30" hidden="1" customHeight="1" x14ac:dyDescent="0.2">
      <c r="B138" s="15"/>
      <c r="C138" s="15"/>
      <c r="D138" s="15"/>
      <c r="E138" s="15"/>
      <c r="G138" s="15"/>
      <c r="H138" s="15"/>
      <c r="I138" s="15"/>
      <c r="J138" s="15"/>
      <c r="Z138"/>
      <c r="AA138" s="19"/>
      <c r="AB138" s="19"/>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row>
    <row r="139" spans="2:72" hidden="1" x14ac:dyDescent="0.2">
      <c r="B139" s="15"/>
      <c r="C139" s="15"/>
      <c r="D139" s="15"/>
      <c r="E139" s="15"/>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row>
    <row r="140" spans="2:72" hidden="1" x14ac:dyDescent="0.2">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row>
    <row r="141" spans="2:72" hidden="1" x14ac:dyDescent="0.2">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row>
    <row r="142" spans="2:72" ht="60" hidden="1" customHeight="1" x14ac:dyDescent="0.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row>
    <row r="143" spans="2:72" ht="60" hidden="1" customHeight="1" x14ac:dyDescent="0.2">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row>
    <row r="144" spans="2:72" ht="60" hidden="1" customHeight="1" x14ac:dyDescent="0.2">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row>
    <row r="145" spans="2:72" ht="60" hidden="1" customHeight="1" x14ac:dyDescent="0.2">
      <c r="B145" s="332" t="s">
        <v>55</v>
      </c>
      <c r="C145" s="333"/>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row>
    <row r="146" spans="2:72" ht="60" hidden="1" customHeight="1" x14ac:dyDescent="0.2">
      <c r="B146" s="332" t="s">
        <v>92</v>
      </c>
      <c r="C146" s="333"/>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row>
    <row r="147" spans="2:72" ht="60" hidden="1" customHeight="1" x14ac:dyDescent="0.2">
      <c r="B147" s="332" t="s">
        <v>86</v>
      </c>
      <c r="C147" s="333"/>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row>
    <row r="148" spans="2:72" ht="60" hidden="1" customHeight="1" x14ac:dyDescent="0.2">
      <c r="B148" s="332" t="s">
        <v>93</v>
      </c>
      <c r="C148" s="333"/>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row>
    <row r="149" spans="2:72" ht="60" hidden="1" customHeight="1" x14ac:dyDescent="0.2">
      <c r="B149" s="332" t="s">
        <v>94</v>
      </c>
      <c r="C149" s="333"/>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row>
    <row r="150" spans="2:72" ht="60" hidden="1" customHeight="1" x14ac:dyDescent="0.2">
      <c r="B150" s="332" t="s">
        <v>95</v>
      </c>
      <c r="C150" s="333"/>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row>
    <row r="151" spans="2:72" ht="60" hidden="1" customHeight="1" x14ac:dyDescent="0.2">
      <c r="B151" s="332" t="s">
        <v>96</v>
      </c>
      <c r="C151" s="333"/>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row>
    <row r="152" spans="2:72" ht="60" hidden="1" customHeight="1" x14ac:dyDescent="0.2">
      <c r="B152" s="334" t="s">
        <v>98</v>
      </c>
      <c r="C152" s="333"/>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row>
    <row r="153" spans="2:72" ht="60" hidden="1" customHeight="1" x14ac:dyDescent="0.2">
      <c r="B153" s="332" t="s">
        <v>97</v>
      </c>
      <c r="C153" s="33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row>
    <row r="154" spans="2:72" ht="60" hidden="1" customHeight="1" x14ac:dyDescent="0.2">
      <c r="B154" s="332" t="s">
        <v>54</v>
      </c>
      <c r="C154" s="333"/>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row>
    <row r="155" spans="2:72" ht="60" hidden="1" customHeight="1" x14ac:dyDescent="0.2">
      <c r="B155" s="332" t="s">
        <v>90</v>
      </c>
      <c r="C155" s="333"/>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row>
    <row r="156" spans="2:72" ht="60" hidden="1" customHeight="1" x14ac:dyDescent="0.2">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row>
    <row r="157" spans="2:72" ht="60" hidden="1" customHeight="1" x14ac:dyDescent="0.2">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row>
    <row r="158" spans="2:72" ht="60" hidden="1" customHeight="1" x14ac:dyDescent="0.2">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row>
    <row r="159" spans="2:72" ht="60" hidden="1" customHeight="1" x14ac:dyDescent="0.2">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row>
    <row r="160" spans="2:72" ht="60" hidden="1" customHeight="1" x14ac:dyDescent="0.2">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row>
    <row r="161" spans="26:72" ht="60" hidden="1" customHeight="1" x14ac:dyDescent="0.2">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row>
    <row r="162" spans="26:72" ht="60" hidden="1" customHeight="1" x14ac:dyDescent="0.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row>
    <row r="163" spans="26:72" ht="60" hidden="1" customHeight="1" x14ac:dyDescent="0.2">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row>
    <row r="164" spans="26:72" ht="60" hidden="1" customHeight="1" x14ac:dyDescent="0.2">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row>
    <row r="165" spans="26:72" ht="60" hidden="1" customHeight="1" x14ac:dyDescent="0.2">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row>
    <row r="166" spans="26:72" ht="60" hidden="1" customHeight="1" x14ac:dyDescent="0.2">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row>
    <row r="167" spans="26:72" ht="60" hidden="1" customHeight="1" x14ac:dyDescent="0.2">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row>
    <row r="168" spans="26:72" ht="60" hidden="1" customHeight="1" x14ac:dyDescent="0.2">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row>
    <row r="169" spans="26:72" ht="60" hidden="1" customHeight="1" x14ac:dyDescent="0.2">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row>
    <row r="170" spans="26:72" ht="60" hidden="1" customHeight="1" x14ac:dyDescent="0.2">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row>
    <row r="171" spans="26:72" ht="60" hidden="1" customHeight="1" x14ac:dyDescent="0.2">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row>
    <row r="172" spans="26:72" ht="60" hidden="1" customHeight="1" x14ac:dyDescent="0.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row>
    <row r="173" spans="26:72" ht="60" hidden="1" customHeight="1" x14ac:dyDescent="0.2">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row>
    <row r="174" spans="26:72" ht="60" hidden="1" customHeight="1" x14ac:dyDescent="0.2">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row>
    <row r="175" spans="26:72" ht="60" hidden="1" customHeight="1" x14ac:dyDescent="0.2">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row>
    <row r="176" spans="26:72" ht="60" hidden="1" customHeight="1" x14ac:dyDescent="0.2">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row>
    <row r="177" spans="26:72" ht="60" hidden="1" customHeight="1" x14ac:dyDescent="0.2">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row>
    <row r="178" spans="26:72" ht="60" hidden="1" customHeight="1" x14ac:dyDescent="0.2">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row>
    <row r="179" spans="26:72" ht="60" hidden="1" customHeight="1" x14ac:dyDescent="0.2">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row>
    <row r="180" spans="26:72" ht="60" hidden="1" customHeight="1" x14ac:dyDescent="0.2">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row>
    <row r="181" spans="26:72" ht="60" hidden="1" customHeight="1" x14ac:dyDescent="0.2">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row>
    <row r="182" spans="26:72" hidden="1" x14ac:dyDescent="0.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row>
    <row r="183" spans="26:72" x14ac:dyDescent="0.2">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row>
    <row r="184" spans="26:72" x14ac:dyDescent="0.2">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row>
    <row r="185" spans="26:72" x14ac:dyDescent="0.2">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row>
    <row r="186" spans="26:72" x14ac:dyDescent="0.2">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row>
    <row r="187" spans="26:72" x14ac:dyDescent="0.2">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row>
    <row r="188" spans="26:72" x14ac:dyDescent="0.2">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row>
    <row r="189" spans="26:72" x14ac:dyDescent="0.2">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row>
    <row r="190" spans="26:72" x14ac:dyDescent="0.2">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row>
    <row r="191" spans="26:72" x14ac:dyDescent="0.2">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row>
    <row r="192" spans="26:72" x14ac:dyDescent="0.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row>
    <row r="193" spans="26:72" x14ac:dyDescent="0.2">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row>
    <row r="194" spans="26:72" x14ac:dyDescent="0.2">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row>
    <row r="195" spans="26:72" x14ac:dyDescent="0.2">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row>
    <row r="196" spans="26:72" x14ac:dyDescent="0.2">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row>
    <row r="197" spans="26:72" x14ac:dyDescent="0.2">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row>
    <row r="198" spans="26:72" x14ac:dyDescent="0.2">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row>
    <row r="199" spans="26:72" x14ac:dyDescent="0.2">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row>
    <row r="200" spans="26:72" x14ac:dyDescent="0.2">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row>
    <row r="201" spans="26:72" x14ac:dyDescent="0.2">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row>
    <row r="202" spans="26:72" x14ac:dyDescent="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row>
    <row r="203" spans="26:72" x14ac:dyDescent="0.2">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row>
    <row r="204" spans="26:72" x14ac:dyDescent="0.2">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row>
    <row r="205" spans="26:72" x14ac:dyDescent="0.2">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row>
    <row r="206" spans="26:72" x14ac:dyDescent="0.2">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row>
    <row r="207" spans="26:72" x14ac:dyDescent="0.2">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row>
    <row r="208" spans="26:72" x14ac:dyDescent="0.2">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row>
    <row r="209" spans="26:72" x14ac:dyDescent="0.2">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row>
    <row r="210" spans="26:72" x14ac:dyDescent="0.2">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row>
    <row r="211" spans="26:72" x14ac:dyDescent="0.2">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row>
    <row r="212" spans="26:72" x14ac:dyDescent="0.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row>
    <row r="213" spans="26:72" x14ac:dyDescent="0.2">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row>
    <row r="214" spans="26:72" x14ac:dyDescent="0.2">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row>
    <row r="215" spans="26:72" x14ac:dyDescent="0.2">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row>
    <row r="216" spans="26:72" x14ac:dyDescent="0.2">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row>
    <row r="217" spans="26:72" x14ac:dyDescent="0.2">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row>
    <row r="218" spans="26:72" x14ac:dyDescent="0.2">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row>
    <row r="219" spans="26:72" x14ac:dyDescent="0.2">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row>
    <row r="220" spans="26:72" x14ac:dyDescent="0.2">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row>
    <row r="221" spans="26:72" x14ac:dyDescent="0.2">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row>
    <row r="222" spans="26:72" x14ac:dyDescent="0.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row>
    <row r="223" spans="26:72" x14ac:dyDescent="0.2">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row>
    <row r="224" spans="26:72" x14ac:dyDescent="0.2">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row>
    <row r="225" spans="26:72" x14ac:dyDescent="0.2">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row>
    <row r="226" spans="26:72" x14ac:dyDescent="0.2">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c r="BG226"/>
      <c r="BH226"/>
      <c r="BI226"/>
      <c r="BJ226"/>
      <c r="BK226"/>
      <c r="BL226"/>
      <c r="BM226"/>
      <c r="BN226"/>
      <c r="BO226"/>
      <c r="BP226"/>
      <c r="BQ226"/>
      <c r="BR226"/>
      <c r="BS226"/>
      <c r="BT226"/>
    </row>
    <row r="227" spans="26:72" x14ac:dyDescent="0.2">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c r="BF227"/>
      <c r="BG227"/>
      <c r="BH227"/>
      <c r="BI227"/>
      <c r="BJ227"/>
      <c r="BK227"/>
      <c r="BL227"/>
      <c r="BM227"/>
      <c r="BN227"/>
      <c r="BO227"/>
      <c r="BP227"/>
      <c r="BQ227"/>
      <c r="BR227"/>
      <c r="BS227"/>
      <c r="BT227"/>
    </row>
    <row r="228" spans="26:72" x14ac:dyDescent="0.2">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c r="BG228"/>
      <c r="BH228"/>
      <c r="BI228"/>
      <c r="BJ228"/>
      <c r="BK228"/>
      <c r="BL228"/>
      <c r="BM228"/>
      <c r="BN228"/>
      <c r="BO228"/>
      <c r="BP228"/>
      <c r="BQ228"/>
      <c r="BR228"/>
      <c r="BS228"/>
      <c r="BT228"/>
    </row>
    <row r="229" spans="26:72" x14ac:dyDescent="0.2">
      <c r="Z229"/>
      <c r="AA229"/>
      <c r="AB229"/>
      <c r="AC229"/>
      <c r="AD229"/>
      <c r="AE229"/>
      <c r="AF229"/>
      <c r="AG229"/>
      <c r="AH229"/>
      <c r="AI229"/>
      <c r="AJ229"/>
      <c r="AK229"/>
      <c r="AL229"/>
      <c r="AM229"/>
      <c r="AN229"/>
      <c r="AO229"/>
      <c r="AP229"/>
      <c r="AQ229"/>
      <c r="AR229"/>
      <c r="AS229"/>
      <c r="AT229"/>
      <c r="AU229"/>
      <c r="AV229"/>
      <c r="AW229"/>
      <c r="AX229"/>
      <c r="AY229"/>
      <c r="AZ229"/>
      <c r="BA229"/>
      <c r="BB229"/>
      <c r="BC229"/>
      <c r="BD229"/>
      <c r="BE229"/>
      <c r="BF229"/>
      <c r="BG229"/>
      <c r="BH229"/>
      <c r="BI229"/>
      <c r="BJ229"/>
      <c r="BK229"/>
      <c r="BL229"/>
      <c r="BM229"/>
      <c r="BN229"/>
      <c r="BO229"/>
      <c r="BP229"/>
      <c r="BQ229"/>
      <c r="BR229"/>
      <c r="BS229"/>
      <c r="BT229"/>
    </row>
    <row r="230" spans="26:72" x14ac:dyDescent="0.2">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c r="BG230"/>
      <c r="BH230"/>
      <c r="BI230"/>
      <c r="BJ230"/>
      <c r="BK230"/>
      <c r="BL230"/>
      <c r="BM230"/>
      <c r="BN230"/>
      <c r="BO230"/>
      <c r="BP230"/>
      <c r="BQ230"/>
      <c r="BR230"/>
      <c r="BS230"/>
      <c r="BT230"/>
    </row>
    <row r="231" spans="26:72" x14ac:dyDescent="0.2">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c r="BL231"/>
      <c r="BM231"/>
      <c r="BN231"/>
      <c r="BO231"/>
      <c r="BP231"/>
      <c r="BQ231"/>
      <c r="BR231"/>
      <c r="BS231"/>
      <c r="BT231"/>
    </row>
    <row r="232" spans="26:72" x14ac:dyDescent="0.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c r="BG232"/>
      <c r="BH232"/>
      <c r="BI232"/>
      <c r="BJ232"/>
      <c r="BK232"/>
      <c r="BL232"/>
      <c r="BM232"/>
      <c r="BN232"/>
      <c r="BO232"/>
      <c r="BP232"/>
      <c r="BQ232"/>
      <c r="BR232"/>
      <c r="BS232"/>
      <c r="BT232"/>
    </row>
  </sheetData>
  <sheetProtection password="CCB6" sheet="1" objects="1" scenarios="1" selectLockedCells="1"/>
  <mergeCells count="55">
    <mergeCell ref="B19:C19"/>
    <mergeCell ref="B15:C15"/>
    <mergeCell ref="G13:H13"/>
    <mergeCell ref="G17:H17"/>
    <mergeCell ref="G18:H18"/>
    <mergeCell ref="G16:H16"/>
    <mergeCell ref="G14:H14"/>
    <mergeCell ref="G15:H15"/>
    <mergeCell ref="B16:C16"/>
    <mergeCell ref="B13:C13"/>
    <mergeCell ref="B14:C14"/>
    <mergeCell ref="M21:N21"/>
    <mergeCell ref="B155:C155"/>
    <mergeCell ref="B10:C10"/>
    <mergeCell ref="B149:C149"/>
    <mergeCell ref="B150:C150"/>
    <mergeCell ref="B151:C151"/>
    <mergeCell ref="B154:C154"/>
    <mergeCell ref="B152:C152"/>
    <mergeCell ref="B153:C153"/>
    <mergeCell ref="B145:C145"/>
    <mergeCell ref="B146:C146"/>
    <mergeCell ref="B147:C147"/>
    <mergeCell ref="B148:C148"/>
    <mergeCell ref="B12:C12"/>
    <mergeCell ref="G11:H11"/>
    <mergeCell ref="B11:C11"/>
    <mergeCell ref="B7:C7"/>
    <mergeCell ref="M9:N9"/>
    <mergeCell ref="M12:N12"/>
    <mergeCell ref="G12:H12"/>
    <mergeCell ref="B8:C8"/>
    <mergeCell ref="B9:C9"/>
    <mergeCell ref="G7:H7"/>
    <mergeCell ref="G19:H19"/>
    <mergeCell ref="I14:J14"/>
    <mergeCell ref="I19:J19"/>
    <mergeCell ref="M2:Q2"/>
    <mergeCell ref="M4:N4"/>
    <mergeCell ref="I3:J3"/>
    <mergeCell ref="G6:H6"/>
    <mergeCell ref="G3:H3"/>
    <mergeCell ref="G4:H4"/>
    <mergeCell ref="G8:H8"/>
    <mergeCell ref="G9:H9"/>
    <mergeCell ref="T3:V3"/>
    <mergeCell ref="U5:V5"/>
    <mergeCell ref="U6:V6"/>
    <mergeCell ref="U4:V4"/>
    <mergeCell ref="B3:C3"/>
    <mergeCell ref="B4:C4"/>
    <mergeCell ref="G5:H5"/>
    <mergeCell ref="B6:C6"/>
    <mergeCell ref="B5:C5"/>
    <mergeCell ref="D3:E3"/>
  </mergeCells>
  <phoneticPr fontId="3" type="noConversion"/>
  <conditionalFormatting sqref="U8:U14">
    <cfRule type="expression" dxfId="25" priority="30" stopIfTrue="1">
      <formula>AND($U$222)</formula>
    </cfRule>
  </conditionalFormatting>
  <conditionalFormatting sqref="V8:V14">
    <cfRule type="expression" dxfId="24" priority="31" stopIfTrue="1">
      <formula>AND($U$220)</formula>
    </cfRule>
  </conditionalFormatting>
  <conditionalFormatting sqref="AE4">
    <cfRule type="expression" dxfId="23" priority="11">
      <formula>"or($AE37=$AA$101,$AE37=$AA$102)"</formula>
    </cfRule>
    <cfRule type="expression" dxfId="22" priority="12">
      <formula>"or($A$37=$AA$96,$AE37=$AA$98,$AE37=$AA$99,$AE37=$AA$100)"</formula>
    </cfRule>
    <cfRule type="expression" dxfId="21" priority="24" stopIfTrue="1">
      <formula>OR($AE39=$AA$99)</formula>
    </cfRule>
  </conditionalFormatting>
  <conditionalFormatting sqref="AE5:AE23">
    <cfRule type="expression" dxfId="20" priority="23" stopIfTrue="1">
      <formula>OR(Y5=TRUE)</formula>
    </cfRule>
  </conditionalFormatting>
  <conditionalFormatting sqref="AP4">
    <cfRule type="expression" dxfId="19" priority="22" stopIfTrue="1">
      <formula>OR($AI4=TRUE)</formula>
    </cfRule>
  </conditionalFormatting>
  <conditionalFormatting sqref="AP5:AP23">
    <cfRule type="expression" dxfId="18" priority="21" stopIfTrue="1">
      <formula>OR($AI5=TRUE)</formula>
    </cfRule>
  </conditionalFormatting>
  <conditionalFormatting sqref="AX4:AY4">
    <cfRule type="expression" dxfId="17" priority="20" stopIfTrue="1">
      <formula>OR($AS4=TRUE)</formula>
    </cfRule>
  </conditionalFormatting>
  <conditionalFormatting sqref="AX5:AY30 AX32:AY33">
    <cfRule type="expression" dxfId="16" priority="19" stopIfTrue="1">
      <formula>OR($AS5=TRUE)</formula>
    </cfRule>
  </conditionalFormatting>
  <conditionalFormatting sqref="BI4">
    <cfRule type="expression" dxfId="15" priority="18" stopIfTrue="1">
      <formula>OR($BB4=TRUE)</formula>
    </cfRule>
  </conditionalFormatting>
  <conditionalFormatting sqref="BR4">
    <cfRule type="expression" dxfId="13" priority="16" stopIfTrue="1">
      <formula>OR($BK4=TRUE)</formula>
    </cfRule>
  </conditionalFormatting>
  <conditionalFormatting sqref="BR5">
    <cfRule type="expression" dxfId="12" priority="15" stopIfTrue="1">
      <formula>OR($BK5=TRUE)</formula>
    </cfRule>
  </conditionalFormatting>
  <conditionalFormatting sqref="BR6:BR23">
    <cfRule type="expression" dxfId="11" priority="14" stopIfTrue="1">
      <formula>OR($BK6=TRUE)</formula>
    </cfRule>
  </conditionalFormatting>
  <conditionalFormatting sqref="AE24:AE28">
    <cfRule type="expression" dxfId="10" priority="13" stopIfTrue="1">
      <formula>OR(Y24=TRUE)</formula>
    </cfRule>
  </conditionalFormatting>
  <conditionalFormatting sqref="AO4">
    <cfRule type="expression" dxfId="9" priority="8">
      <formula>"or($AE37=$AA$101,$AE37=$AA$102)"</formula>
    </cfRule>
    <cfRule type="expression" dxfId="8" priority="9">
      <formula>"or($A$37=$AA$96,$AE37=$AA$98,$AE37=$AA$99,$AE37=$AA$100)"</formula>
    </cfRule>
    <cfRule type="expression" dxfId="7" priority="10" stopIfTrue="1">
      <formula>OR($AE39=$AA$99)</formula>
    </cfRule>
  </conditionalFormatting>
  <conditionalFormatting sqref="AO5:AO23">
    <cfRule type="expression" dxfId="6" priority="7" stopIfTrue="1">
      <formula>OR(AI5=TRUE)</formula>
    </cfRule>
  </conditionalFormatting>
  <conditionalFormatting sqref="AO24:AO28">
    <cfRule type="expression" dxfId="5" priority="6" stopIfTrue="1">
      <formula>OR(AI24=TRUE)</formula>
    </cfRule>
  </conditionalFormatting>
  <conditionalFormatting sqref="BG4:BH4">
    <cfRule type="expression" dxfId="4" priority="5" stopIfTrue="1">
      <formula>OR($AS4=TRUE)</formula>
    </cfRule>
  </conditionalFormatting>
  <conditionalFormatting sqref="BG32:BH33">
    <cfRule type="expression" dxfId="3" priority="4" stopIfTrue="1">
      <formula>OR($AS32=TRUE)</formula>
    </cfRule>
  </conditionalFormatting>
  <conditionalFormatting sqref="AX31:AY31">
    <cfRule type="expression" dxfId="2" priority="3" stopIfTrue="1">
      <formula>OR($AS31=TRUE)</formula>
    </cfRule>
  </conditionalFormatting>
  <conditionalFormatting sqref="BI5:BI31">
    <cfRule type="expression" dxfId="1" priority="2" stopIfTrue="1">
      <formula>OR($BB5=TRUE)</formula>
    </cfRule>
  </conditionalFormatting>
  <conditionalFormatting sqref="BG5:BH31">
    <cfRule type="expression" dxfId="0" priority="1" stopIfTrue="1">
      <formula>OR($AS5=TRUE)</formula>
    </cfRule>
  </conditionalFormatting>
  <dataValidations xWindow="379" yWindow="643" count="2">
    <dataValidation allowBlank="1" showInputMessage="1" showErrorMessage="1" promptTitle="Instrument Name" prompt="Enter a unique name for this instrument." sqref="BM4:BP23 BM40:BQ41 BY3:BY21 BQ3:BQ4 BR4:BS23 BQ6:BQ23 BU3:BX33 AK4:AQ28 AA4:AG28 AU4:AZ33 BD4:BI33"/>
    <dataValidation allowBlank="1" showInputMessage="1" showErrorMessage="1" sqref="BN3 BN1 BR3 BP1 BQ1:BQ2 BP3 BP39:BQ39 AX38:AY38 AV38 AX3:AY3 AV3 AD3:AE3 AB3 O18:O19 O9:O10 O4 AB38 AD38:AE38 G18 D3 BN39 AN3:AO3 AL3 BG3:BH3 BE3 G11:G14 G16 G3:G9 E4:E15"/>
  </dataValidations>
  <pageMargins left="0.5" right="0.28482142857142856" top="0.75" bottom="0.5" header="0.5" footer="0.5"/>
  <pageSetup scale="32" fitToWidth="9" orientation="landscape" r:id="rId1"/>
  <headerFooter alignWithMargins="0">
    <oddHeader>&amp;L&amp;G&amp;C&amp;"Arial,Bold"&amp;36Remote Advisor A.02.09  Installation Planner &amp;24Summary&amp;R&amp;24Page &amp;P &amp;D</oddHeader>
  </headerFooter>
  <rowBreaks count="1" manualBreakCount="1">
    <brk id="33" max="16383" man="1"/>
  </rowBreaks>
  <colBreaks count="9" manualBreakCount="9">
    <brk id="11" max="1048575" man="1"/>
    <brk id="17" max="1048575" man="1"/>
    <brk id="22" max="1048575" man="1"/>
    <brk id="34" max="1048575" man="1"/>
    <brk id="44" max="1048575" man="1"/>
    <brk id="53" max="1048575" man="1"/>
    <brk id="62" max="1048575" man="1"/>
    <brk id="70" max="1048575" man="1"/>
    <brk id="78" max="1048575" man="1"/>
  </col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Instructions</vt:lpstr>
      <vt:lpstr>Contact Information</vt:lpstr>
      <vt:lpstr>Gateway PC</vt:lpstr>
      <vt:lpstr>ChemStation Agilent Instruments</vt:lpstr>
      <vt:lpstr>Distributed Agilent Instruments</vt:lpstr>
      <vt:lpstr>Distributed Waters Instruments</vt:lpstr>
      <vt:lpstr>User Defined Systems</vt:lpstr>
      <vt:lpstr>Installation Summary</vt:lpstr>
      <vt:lpstr>HPLCType</vt:lpstr>
      <vt:lpstr>Instruments</vt:lpstr>
      <vt:lpstr>manufacturer</vt:lpstr>
      <vt:lpstr>'ChemStation Agilent Instruments'!Print_Area</vt:lpstr>
      <vt:lpstr>'Contact Information'!Print_Area</vt:lpstr>
      <vt:lpstr>'Gateway PC'!Print_Area</vt:lpstr>
      <vt:lpstr>'Installation Summary'!Print_Area</vt:lpstr>
      <vt:lpstr>systemtype</vt:lpstr>
    </vt:vector>
  </TitlesOfParts>
  <Company>Agilent Technologies,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Remote Advisor Installation Planner for A0204SR10008</dc:title>
  <dc:creator>RISV</dc:creator>
  <cp:lastModifiedBy>Administrator</cp:lastModifiedBy>
  <cp:lastPrinted>2013-09-06T15:26:20Z</cp:lastPrinted>
  <dcterms:created xsi:type="dcterms:W3CDTF">2007-04-19T21:39:21Z</dcterms:created>
  <dcterms:modified xsi:type="dcterms:W3CDTF">2013-09-06T16:31:28Z</dcterms:modified>
</cp:coreProperties>
</file>